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hibaq.dougsiyeh\OneDrive - SNV USA\Desktop\"/>
    </mc:Choice>
  </mc:AlternateContent>
  <xr:revisionPtr revIDLastSave="0" documentId="8_{8415AECB-A459-4A96-9E83-F7EC909F416E}" xr6:coauthVersionLast="47" xr6:coauthVersionMax="47" xr10:uidLastSave="{00000000-0000-0000-0000-000000000000}"/>
  <bookViews>
    <workbookView xWindow="-120" yWindow="-120" windowWidth="20730" windowHeight="11160" tabRatio="582" firstSheet="4" activeTab="4" xr2:uid="{00000000-000D-0000-FFFF-FFFF00000000}"/>
  </bookViews>
  <sheets>
    <sheet name="Old" sheetId="1" state="hidden" r:id="rId1"/>
    <sheet name="Data" sheetId="2" state="hidden" r:id="rId2"/>
    <sheet name="CPVC &amp; PVC Data" sheetId="3" state="hidden" r:id="rId3"/>
    <sheet name="Final Bid 27-9" sheetId="4" state="hidden" r:id="rId4"/>
    <sheet name="Construction Materials" sheetId="5" r:id="rId5"/>
  </sheets>
  <definedNames>
    <definedName name="_xlnm.Print_Titles" localSheetId="4">'Construction Materials'!$1:$4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5" l="1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6" i="5"/>
  <c r="J6" i="5" s="1"/>
  <c r="H205" i="5"/>
  <c r="H206" i="5"/>
  <c r="J206" i="5" s="1"/>
  <c r="H207" i="5"/>
  <c r="H208" i="5"/>
  <c r="J208" i="5" s="1"/>
  <c r="H209" i="5"/>
  <c r="H210" i="5"/>
  <c r="J210" i="5" s="1"/>
  <c r="H211" i="5"/>
  <c r="H212" i="5"/>
  <c r="J212" i="5" s="1"/>
  <c r="H213" i="5"/>
  <c r="H214" i="5"/>
  <c r="J214" i="5" s="1"/>
  <c r="H215" i="5"/>
  <c r="H216" i="5"/>
  <c r="J216" i="5" s="1"/>
  <c r="H217" i="5"/>
  <c r="H218" i="5"/>
  <c r="J218" i="5" s="1"/>
  <c r="H219" i="5"/>
  <c r="H220" i="5"/>
  <c r="J220" i="5" s="1"/>
  <c r="H221" i="5"/>
  <c r="H222" i="5"/>
  <c r="J222" i="5" s="1"/>
  <c r="H223" i="5"/>
  <c r="H224" i="5"/>
  <c r="J224" i="5" s="1"/>
  <c r="H225" i="5"/>
  <c r="H226" i="5"/>
  <c r="J226" i="5" s="1"/>
  <c r="H227" i="5"/>
  <c r="H228" i="5"/>
  <c r="J228" i="5" s="1"/>
  <c r="H229" i="5"/>
  <c r="H230" i="5"/>
  <c r="J230" i="5" s="1"/>
  <c r="H231" i="5"/>
  <c r="H232" i="5"/>
  <c r="J232" i="5" s="1"/>
  <c r="H233" i="5"/>
  <c r="H234" i="5"/>
  <c r="J234" i="5" s="1"/>
  <c r="H235" i="5"/>
  <c r="H236" i="5"/>
  <c r="J236" i="5" s="1"/>
  <c r="H237" i="5"/>
  <c r="H238" i="5"/>
  <c r="J238" i="5" s="1"/>
  <c r="H239" i="5"/>
  <c r="H240" i="5"/>
  <c r="J240" i="5" s="1"/>
  <c r="H241" i="5"/>
  <c r="H242" i="5"/>
  <c r="J242" i="5" s="1"/>
  <c r="H204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7" i="5"/>
  <c r="J209" i="5"/>
  <c r="J211" i="5"/>
  <c r="J213" i="5"/>
  <c r="J215" i="5"/>
  <c r="J217" i="5"/>
  <c r="J219" i="5"/>
  <c r="J221" i="5"/>
  <c r="J223" i="5"/>
  <c r="J225" i="5"/>
  <c r="J227" i="5"/>
  <c r="J229" i="5"/>
  <c r="J231" i="5"/>
  <c r="J233" i="5"/>
  <c r="J235" i="5"/>
  <c r="J237" i="5"/>
  <c r="J239" i="5"/>
  <c r="J241" i="5"/>
  <c r="H203" i="5"/>
  <c r="J243" i="5" l="1"/>
  <c r="D51" i="5"/>
  <c r="G166" i="5" l="1"/>
  <c r="F166" i="5"/>
  <c r="F165" i="5"/>
  <c r="G164" i="5"/>
  <c r="G125" i="5"/>
  <c r="G124" i="5"/>
  <c r="F125" i="5"/>
  <c r="F124" i="5"/>
  <c r="F123" i="5"/>
  <c r="F122" i="5"/>
  <c r="G121" i="5"/>
  <c r="F121" i="5"/>
  <c r="G120" i="5"/>
  <c r="F120" i="5"/>
  <c r="D48" i="5"/>
  <c r="E53" i="5"/>
  <c r="G54" i="5"/>
  <c r="E54" i="5"/>
  <c r="D54" i="5"/>
  <c r="G6" i="5"/>
  <c r="F6" i="5"/>
  <c r="E6" i="5"/>
  <c r="D6" i="5"/>
  <c r="R99" i="2" l="1"/>
  <c r="R100" i="2"/>
  <c r="R101" i="2"/>
  <c r="R102" i="2"/>
  <c r="R103" i="2"/>
  <c r="R104" i="2"/>
  <c r="R105" i="2"/>
  <c r="R106" i="2"/>
  <c r="R107" i="2"/>
  <c r="N7" i="1" l="1"/>
  <c r="N325" i="1"/>
  <c r="P325" i="1" s="1"/>
  <c r="N324" i="1"/>
  <c r="P324" i="1" s="1"/>
  <c r="N323" i="1"/>
  <c r="P323" i="1" s="1"/>
  <c r="N322" i="1"/>
  <c r="P322" i="1" s="1"/>
  <c r="N321" i="1"/>
  <c r="P321" i="1" s="1"/>
  <c r="N320" i="1"/>
  <c r="P320" i="1" s="1"/>
  <c r="N319" i="1"/>
  <c r="P319" i="1" s="1"/>
  <c r="N318" i="1"/>
  <c r="P318" i="1" s="1"/>
  <c r="N317" i="1"/>
  <c r="P317" i="1" s="1"/>
  <c r="N316" i="1"/>
  <c r="P316" i="1" s="1"/>
  <c r="N314" i="1"/>
  <c r="P314" i="1" s="1"/>
  <c r="N313" i="1"/>
  <c r="P313" i="1" s="1"/>
  <c r="N312" i="1"/>
  <c r="P312" i="1" s="1"/>
  <c r="N311" i="1"/>
  <c r="P311" i="1" s="1"/>
  <c r="N310" i="1"/>
  <c r="P310" i="1" s="1"/>
  <c r="N309" i="1"/>
  <c r="P309" i="1" s="1"/>
  <c r="N308" i="1"/>
  <c r="P308" i="1" s="1"/>
  <c r="N307" i="1"/>
  <c r="P307" i="1" s="1"/>
  <c r="N306" i="1"/>
  <c r="P306" i="1" s="1"/>
  <c r="N305" i="1"/>
  <c r="P305" i="1" s="1"/>
  <c r="N304" i="1"/>
  <c r="P304" i="1" s="1"/>
  <c r="N303" i="1"/>
  <c r="P303" i="1" s="1"/>
  <c r="N302" i="1"/>
  <c r="P302" i="1" s="1"/>
  <c r="N301" i="1"/>
  <c r="P301" i="1" s="1"/>
  <c r="N300" i="1"/>
  <c r="P300" i="1" s="1"/>
  <c r="N299" i="1"/>
  <c r="P299" i="1" s="1"/>
  <c r="N298" i="1"/>
  <c r="P298" i="1" s="1"/>
  <c r="N297" i="1"/>
  <c r="P297" i="1" s="1"/>
  <c r="N296" i="1"/>
  <c r="P296" i="1" s="1"/>
  <c r="N295" i="1"/>
  <c r="P295" i="1" s="1"/>
  <c r="N294" i="1"/>
  <c r="P294" i="1" s="1"/>
  <c r="N293" i="1"/>
  <c r="P293" i="1" s="1"/>
  <c r="N292" i="1"/>
  <c r="P292" i="1" s="1"/>
  <c r="N291" i="1"/>
  <c r="P291" i="1" s="1"/>
  <c r="N290" i="1"/>
  <c r="P290" i="1" s="1"/>
  <c r="N289" i="1"/>
  <c r="P289" i="1" s="1"/>
  <c r="N288" i="1"/>
  <c r="P288" i="1" s="1"/>
  <c r="N287" i="1"/>
  <c r="P287" i="1" s="1"/>
  <c r="N286" i="1"/>
  <c r="P286" i="1" s="1"/>
  <c r="N285" i="1"/>
  <c r="P285" i="1" s="1"/>
  <c r="N284" i="1"/>
  <c r="P284" i="1" s="1"/>
  <c r="N283" i="1"/>
  <c r="P283" i="1" s="1"/>
  <c r="N282" i="1"/>
  <c r="P282" i="1" s="1"/>
  <c r="N281" i="1"/>
  <c r="P281" i="1" s="1"/>
  <c r="N280" i="1"/>
  <c r="P280" i="1" s="1"/>
  <c r="N278" i="1"/>
  <c r="P278" i="1" s="1"/>
  <c r="N277" i="1"/>
  <c r="P277" i="1" s="1"/>
  <c r="N276" i="1"/>
  <c r="P276" i="1" s="1"/>
  <c r="N275" i="1"/>
  <c r="P275" i="1" s="1"/>
  <c r="N274" i="1"/>
  <c r="P274" i="1" s="1"/>
  <c r="N273" i="1"/>
  <c r="P273" i="1" s="1"/>
  <c r="N272" i="1"/>
  <c r="P272" i="1" s="1"/>
  <c r="N271" i="1"/>
  <c r="P271" i="1" s="1"/>
  <c r="N270" i="1"/>
  <c r="P270" i="1" s="1"/>
  <c r="N269" i="1"/>
  <c r="P269" i="1" s="1"/>
  <c r="N268" i="1"/>
  <c r="P268" i="1" s="1"/>
  <c r="N267" i="1"/>
  <c r="P267" i="1" s="1"/>
  <c r="N266" i="1"/>
  <c r="P266" i="1" s="1"/>
  <c r="N265" i="1"/>
  <c r="P265" i="1" s="1"/>
  <c r="N264" i="1"/>
  <c r="P264" i="1" s="1"/>
  <c r="N263" i="1"/>
  <c r="P263" i="1" s="1"/>
  <c r="N262" i="1"/>
  <c r="P262" i="1" s="1"/>
  <c r="N261" i="1"/>
  <c r="P261" i="1" s="1"/>
  <c r="N260" i="1"/>
  <c r="P260" i="1" s="1"/>
  <c r="N259" i="1"/>
  <c r="P259" i="1" s="1"/>
  <c r="N258" i="1"/>
  <c r="P258" i="1" s="1"/>
  <c r="N257" i="1"/>
  <c r="P257" i="1" s="1"/>
  <c r="N256" i="1"/>
  <c r="P256" i="1" s="1"/>
  <c r="N255" i="1"/>
  <c r="P255" i="1" s="1"/>
  <c r="N253" i="1"/>
  <c r="P253" i="1" s="1"/>
  <c r="N252" i="1"/>
  <c r="P252" i="1" s="1"/>
  <c r="P251" i="1"/>
  <c r="N251" i="1"/>
  <c r="N250" i="1"/>
  <c r="P250" i="1" s="1"/>
  <c r="N249" i="1"/>
  <c r="P249" i="1" s="1"/>
  <c r="N248" i="1"/>
  <c r="P248" i="1" s="1"/>
  <c r="N247" i="1"/>
  <c r="P247" i="1" s="1"/>
  <c r="N246" i="1"/>
  <c r="P246" i="1" s="1"/>
  <c r="N245" i="1"/>
  <c r="P245" i="1" s="1"/>
  <c r="N244" i="1"/>
  <c r="P244" i="1" s="1"/>
  <c r="N243" i="1"/>
  <c r="P243" i="1" s="1"/>
  <c r="N242" i="1"/>
  <c r="P242" i="1" s="1"/>
  <c r="N241" i="1"/>
  <c r="P241" i="1" s="1"/>
  <c r="N240" i="1"/>
  <c r="P240" i="1" s="1"/>
  <c r="N239" i="1"/>
  <c r="P239" i="1" s="1"/>
  <c r="N238" i="1"/>
  <c r="P238" i="1" s="1"/>
  <c r="N237" i="1"/>
  <c r="P237" i="1" s="1"/>
  <c r="N236" i="1"/>
  <c r="P236" i="1" s="1"/>
  <c r="N235" i="1"/>
  <c r="P235" i="1" s="1"/>
  <c r="N234" i="1"/>
  <c r="P234" i="1" s="1"/>
  <c r="N233" i="1"/>
  <c r="P233" i="1" s="1"/>
  <c r="N232" i="1"/>
  <c r="P232" i="1" s="1"/>
  <c r="N231" i="1"/>
  <c r="P231" i="1" s="1"/>
  <c r="N230" i="1"/>
  <c r="P230" i="1" s="1"/>
  <c r="N229" i="1"/>
  <c r="P229" i="1" s="1"/>
  <c r="N227" i="1"/>
  <c r="P227" i="1" s="1"/>
  <c r="N226" i="1"/>
  <c r="P226" i="1" s="1"/>
  <c r="N225" i="1"/>
  <c r="P225" i="1" s="1"/>
  <c r="N224" i="1"/>
  <c r="P224" i="1" s="1"/>
  <c r="N223" i="1"/>
  <c r="P223" i="1" s="1"/>
  <c r="N222" i="1"/>
  <c r="P222" i="1" s="1"/>
  <c r="N221" i="1"/>
  <c r="P221" i="1" s="1"/>
  <c r="N220" i="1"/>
  <c r="P220" i="1" s="1"/>
  <c r="N219" i="1"/>
  <c r="P219" i="1" s="1"/>
  <c r="N218" i="1"/>
  <c r="P218" i="1" s="1"/>
  <c r="N217" i="1"/>
  <c r="P217" i="1" s="1"/>
  <c r="N216" i="1"/>
  <c r="P216" i="1" s="1"/>
  <c r="N215" i="1"/>
  <c r="P215" i="1" s="1"/>
  <c r="N214" i="1"/>
  <c r="P214" i="1" s="1"/>
  <c r="N213" i="1"/>
  <c r="P213" i="1" s="1"/>
  <c r="N212" i="1"/>
  <c r="P212" i="1" s="1"/>
  <c r="N211" i="1"/>
  <c r="P211" i="1" s="1"/>
  <c r="N210" i="1"/>
  <c r="P210" i="1" s="1"/>
  <c r="N209" i="1"/>
  <c r="P209" i="1" s="1"/>
  <c r="N208" i="1"/>
  <c r="P208" i="1" s="1"/>
  <c r="N207" i="1"/>
  <c r="P207" i="1" s="1"/>
  <c r="N206" i="1"/>
  <c r="P206" i="1" s="1"/>
  <c r="N205" i="1"/>
  <c r="P205" i="1" s="1"/>
  <c r="N204" i="1"/>
  <c r="P204" i="1" s="1"/>
  <c r="N203" i="1"/>
  <c r="P203" i="1" s="1"/>
  <c r="N202" i="1"/>
  <c r="P202" i="1" s="1"/>
  <c r="N201" i="1"/>
  <c r="P201" i="1" s="1"/>
  <c r="N200" i="1"/>
  <c r="P200" i="1" s="1"/>
  <c r="N199" i="1"/>
  <c r="P199" i="1" s="1"/>
  <c r="N198" i="1"/>
  <c r="P198" i="1" s="1"/>
  <c r="N197" i="1"/>
  <c r="P197" i="1" s="1"/>
  <c r="N196" i="1"/>
  <c r="P196" i="1" s="1"/>
  <c r="N195" i="1"/>
  <c r="P195" i="1" s="1"/>
  <c r="N194" i="1"/>
  <c r="P194" i="1" s="1"/>
  <c r="N193" i="1"/>
  <c r="P193" i="1" s="1"/>
  <c r="N192" i="1"/>
  <c r="P192" i="1" s="1"/>
  <c r="N191" i="1"/>
  <c r="P191" i="1" s="1"/>
  <c r="N190" i="1"/>
  <c r="P190" i="1" s="1"/>
  <c r="N189" i="1"/>
  <c r="P189" i="1" s="1"/>
  <c r="N188" i="1"/>
  <c r="P188" i="1" s="1"/>
  <c r="N187" i="1"/>
  <c r="P187" i="1" s="1"/>
  <c r="N186" i="1"/>
  <c r="P186" i="1" s="1"/>
  <c r="N185" i="1"/>
  <c r="P185" i="1" s="1"/>
  <c r="N184" i="1"/>
  <c r="P184" i="1" s="1"/>
  <c r="N183" i="1"/>
  <c r="P183" i="1" s="1"/>
  <c r="N182" i="1"/>
  <c r="P182" i="1" s="1"/>
  <c r="N181" i="1"/>
  <c r="P181" i="1" s="1"/>
  <c r="N180" i="1"/>
  <c r="P180" i="1" s="1"/>
  <c r="N179" i="1"/>
  <c r="P179" i="1" s="1"/>
  <c r="N178" i="1"/>
  <c r="P178" i="1" s="1"/>
  <c r="N177" i="1"/>
  <c r="P177" i="1" s="1"/>
  <c r="N176" i="1"/>
  <c r="P176" i="1" s="1"/>
  <c r="N175" i="1"/>
  <c r="P175" i="1" s="1"/>
  <c r="N174" i="1"/>
  <c r="P174" i="1" s="1"/>
  <c r="N173" i="1"/>
  <c r="P173" i="1" s="1"/>
  <c r="N172" i="1"/>
  <c r="P172" i="1" s="1"/>
  <c r="N171" i="1"/>
  <c r="P171" i="1" s="1"/>
  <c r="N170" i="1"/>
  <c r="P170" i="1" s="1"/>
  <c r="N169" i="1"/>
  <c r="P169" i="1" s="1"/>
  <c r="N168" i="1"/>
  <c r="P168" i="1" s="1"/>
  <c r="N167" i="1"/>
  <c r="P167" i="1" s="1"/>
  <c r="N166" i="1"/>
  <c r="P166" i="1" s="1"/>
  <c r="N165" i="1"/>
  <c r="P165" i="1" s="1"/>
  <c r="N164" i="1"/>
  <c r="P164" i="1" s="1"/>
  <c r="P163" i="1"/>
  <c r="N162" i="1"/>
  <c r="P162" i="1" s="1"/>
  <c r="N161" i="1"/>
  <c r="P161" i="1" s="1"/>
  <c r="N160" i="1"/>
  <c r="P160" i="1" s="1"/>
  <c r="N159" i="1"/>
  <c r="P159" i="1" s="1"/>
  <c r="N158" i="1"/>
  <c r="P158" i="1" s="1"/>
  <c r="N157" i="1"/>
  <c r="P157" i="1" s="1"/>
  <c r="N156" i="1"/>
  <c r="P156" i="1" s="1"/>
  <c r="N155" i="1"/>
  <c r="P155" i="1" s="1"/>
  <c r="N154" i="1"/>
  <c r="P154" i="1" s="1"/>
  <c r="N153" i="1"/>
  <c r="P153" i="1" s="1"/>
  <c r="N152" i="1"/>
  <c r="P152" i="1" s="1"/>
  <c r="N151" i="1"/>
  <c r="P151" i="1" s="1"/>
  <c r="N150" i="1"/>
  <c r="P150" i="1" s="1"/>
  <c r="N149" i="1"/>
  <c r="P149" i="1" s="1"/>
  <c r="N148" i="1"/>
  <c r="P148" i="1" s="1"/>
  <c r="N147" i="1"/>
  <c r="P147" i="1" s="1"/>
  <c r="N146" i="1"/>
  <c r="P146" i="1" s="1"/>
  <c r="N145" i="1"/>
  <c r="P145" i="1" s="1"/>
  <c r="N144" i="1"/>
  <c r="P144" i="1" s="1"/>
  <c r="N143" i="1"/>
  <c r="P143" i="1" s="1"/>
  <c r="N141" i="1"/>
  <c r="P141" i="1" s="1"/>
  <c r="N140" i="1"/>
  <c r="P140" i="1" s="1"/>
  <c r="N139" i="1"/>
  <c r="P139" i="1" s="1"/>
  <c r="N138" i="1"/>
  <c r="P138" i="1" s="1"/>
  <c r="P137" i="1"/>
  <c r="N136" i="1"/>
  <c r="P136" i="1" s="1"/>
  <c r="N135" i="1"/>
  <c r="P135" i="1" s="1"/>
  <c r="N134" i="1"/>
  <c r="P134" i="1" s="1"/>
  <c r="N133" i="1"/>
  <c r="P133" i="1" s="1"/>
  <c r="N132" i="1"/>
  <c r="P132" i="1" s="1"/>
  <c r="N131" i="1"/>
  <c r="P131" i="1" s="1"/>
  <c r="P130" i="1"/>
  <c r="N130" i="1"/>
  <c r="N129" i="1"/>
  <c r="P129" i="1" s="1"/>
  <c r="N128" i="1"/>
  <c r="P128" i="1" s="1"/>
  <c r="N127" i="1"/>
  <c r="P127" i="1" s="1"/>
  <c r="N126" i="1"/>
  <c r="P126" i="1" s="1"/>
  <c r="N125" i="1"/>
  <c r="P125" i="1" s="1"/>
  <c r="N124" i="1"/>
  <c r="P124" i="1" s="1"/>
  <c r="N123" i="1"/>
  <c r="P123" i="1" s="1"/>
  <c r="N122" i="1"/>
  <c r="P122" i="1" s="1"/>
  <c r="N121" i="1"/>
  <c r="P121" i="1" s="1"/>
  <c r="P120" i="1"/>
  <c r="N119" i="1"/>
  <c r="P119" i="1" s="1"/>
  <c r="N118" i="1"/>
  <c r="P118" i="1" s="1"/>
  <c r="N117" i="1"/>
  <c r="P117" i="1" s="1"/>
  <c r="N116" i="1"/>
  <c r="P116" i="1" s="1"/>
  <c r="N115" i="1"/>
  <c r="P115" i="1" s="1"/>
  <c r="N114" i="1"/>
  <c r="P114" i="1" s="1"/>
  <c r="N113" i="1"/>
  <c r="P113" i="1" s="1"/>
  <c r="N112" i="1"/>
  <c r="P112" i="1" s="1"/>
  <c r="N111" i="1"/>
  <c r="P111" i="1" s="1"/>
  <c r="N110" i="1"/>
  <c r="P110" i="1" s="1"/>
  <c r="N109" i="1"/>
  <c r="P109" i="1" s="1"/>
  <c r="N108" i="1"/>
  <c r="P108" i="1" s="1"/>
  <c r="N107" i="1"/>
  <c r="P107" i="1" s="1"/>
  <c r="N106" i="1"/>
  <c r="P106" i="1" s="1"/>
  <c r="N105" i="1"/>
  <c r="P105" i="1" s="1"/>
  <c r="N104" i="1"/>
  <c r="P104" i="1" s="1"/>
  <c r="N103" i="1"/>
  <c r="P103" i="1" s="1"/>
  <c r="N102" i="1"/>
  <c r="P102" i="1" s="1"/>
  <c r="N101" i="1"/>
  <c r="P101" i="1" s="1"/>
  <c r="N100" i="1"/>
  <c r="P100" i="1" s="1"/>
  <c r="N99" i="1"/>
  <c r="P99" i="1" s="1"/>
  <c r="N98" i="1"/>
  <c r="P98" i="1" s="1"/>
  <c r="N97" i="1"/>
  <c r="P97" i="1" s="1"/>
  <c r="N96" i="1"/>
  <c r="P96" i="1" s="1"/>
  <c r="N95" i="1"/>
  <c r="P95" i="1" s="1"/>
  <c r="P94" i="1"/>
  <c r="N94" i="1"/>
  <c r="N93" i="1"/>
  <c r="P93" i="1" s="1"/>
  <c r="N92" i="1"/>
  <c r="P92" i="1" s="1"/>
  <c r="N91" i="1"/>
  <c r="P91" i="1" s="1"/>
  <c r="N90" i="1"/>
  <c r="P90" i="1" s="1"/>
  <c r="N89" i="1"/>
  <c r="P89" i="1" s="1"/>
  <c r="N88" i="1"/>
  <c r="P88" i="1" s="1"/>
  <c r="N87" i="1"/>
  <c r="P87" i="1" s="1"/>
  <c r="N86" i="1"/>
  <c r="P86" i="1" s="1"/>
  <c r="N85" i="1"/>
  <c r="P85" i="1" s="1"/>
  <c r="N84" i="1"/>
  <c r="P84" i="1" s="1"/>
  <c r="N83" i="1"/>
  <c r="P83" i="1" s="1"/>
  <c r="N82" i="1"/>
  <c r="P82" i="1" s="1"/>
  <c r="N81" i="1"/>
  <c r="P81" i="1" s="1"/>
  <c r="N80" i="1"/>
  <c r="P80" i="1" s="1"/>
  <c r="N79" i="1"/>
  <c r="P79" i="1" s="1"/>
  <c r="N78" i="1"/>
  <c r="P78" i="1" s="1"/>
  <c r="N77" i="1"/>
  <c r="P77" i="1" s="1"/>
  <c r="N76" i="1"/>
  <c r="P76" i="1" s="1"/>
  <c r="N75" i="1"/>
  <c r="P75" i="1" s="1"/>
  <c r="N74" i="1"/>
  <c r="P74" i="1" s="1"/>
  <c r="N73" i="1"/>
  <c r="P73" i="1" s="1"/>
  <c r="N72" i="1"/>
  <c r="P72" i="1" s="1"/>
  <c r="N71" i="1"/>
  <c r="P71" i="1" s="1"/>
  <c r="N70" i="1"/>
  <c r="P70" i="1" s="1"/>
  <c r="N69" i="1"/>
  <c r="P69" i="1" s="1"/>
  <c r="N67" i="1"/>
  <c r="P67" i="1" s="1"/>
  <c r="N66" i="1"/>
  <c r="P66" i="1" s="1"/>
  <c r="N65" i="1"/>
  <c r="P65" i="1" s="1"/>
  <c r="N64" i="1"/>
  <c r="P64" i="1" s="1"/>
  <c r="N63" i="1"/>
  <c r="P63" i="1" s="1"/>
  <c r="N62" i="1"/>
  <c r="P62" i="1" s="1"/>
  <c r="P61" i="1"/>
  <c r="N61" i="1"/>
  <c r="N60" i="1"/>
  <c r="P60" i="1" s="1"/>
  <c r="N59" i="1"/>
  <c r="P59" i="1" s="1"/>
  <c r="N58" i="1"/>
  <c r="P58" i="1" s="1"/>
  <c r="N57" i="1"/>
  <c r="P57" i="1" s="1"/>
  <c r="N55" i="1"/>
  <c r="P55" i="1" s="1"/>
  <c r="N54" i="1"/>
  <c r="P54" i="1" s="1"/>
  <c r="N53" i="1"/>
  <c r="P53" i="1" s="1"/>
  <c r="N52" i="1"/>
  <c r="P52" i="1" s="1"/>
  <c r="N51" i="1"/>
  <c r="P51" i="1" s="1"/>
  <c r="N50" i="1"/>
  <c r="P50" i="1" s="1"/>
  <c r="N49" i="1"/>
  <c r="P49" i="1" s="1"/>
  <c r="N48" i="1"/>
  <c r="P48" i="1" s="1"/>
  <c r="N47" i="1"/>
  <c r="P47" i="1" s="1"/>
  <c r="N46" i="1"/>
  <c r="P46" i="1" s="1"/>
  <c r="N45" i="1"/>
  <c r="P45" i="1" s="1"/>
  <c r="N44" i="1"/>
  <c r="P44" i="1" s="1"/>
  <c r="N43" i="1"/>
  <c r="P43" i="1" s="1"/>
  <c r="N42" i="1"/>
  <c r="P42" i="1" s="1"/>
  <c r="N40" i="1"/>
  <c r="P40" i="1" s="1"/>
  <c r="N39" i="1"/>
  <c r="P39" i="1" s="1"/>
  <c r="N38" i="1"/>
  <c r="P38" i="1" s="1"/>
  <c r="N37" i="1"/>
  <c r="P37" i="1" s="1"/>
  <c r="N36" i="1"/>
  <c r="P36" i="1" s="1"/>
  <c r="N35" i="1"/>
  <c r="P35" i="1" s="1"/>
  <c r="N33" i="1"/>
  <c r="P33" i="1" s="1"/>
  <c r="P32" i="1"/>
  <c r="N32" i="1"/>
  <c r="N31" i="1"/>
  <c r="P31" i="1" s="1"/>
  <c r="N30" i="1"/>
  <c r="P30" i="1" s="1"/>
  <c r="N29" i="1"/>
  <c r="P29" i="1" s="1"/>
  <c r="N28" i="1"/>
  <c r="P28" i="1" s="1"/>
  <c r="N27" i="1"/>
  <c r="P27" i="1" s="1"/>
  <c r="N26" i="1"/>
  <c r="P26" i="1" s="1"/>
  <c r="N25" i="1"/>
  <c r="P25" i="1" s="1"/>
  <c r="N24" i="1"/>
  <c r="P24" i="1" s="1"/>
  <c r="N23" i="1"/>
  <c r="P23" i="1" s="1"/>
  <c r="N22" i="1"/>
  <c r="P22" i="1" s="1"/>
  <c r="N21" i="1"/>
  <c r="P21" i="1" s="1"/>
  <c r="N20" i="1"/>
  <c r="P20" i="1" s="1"/>
  <c r="N19" i="1"/>
  <c r="P19" i="1" s="1"/>
  <c r="N18" i="1"/>
  <c r="P18" i="1" s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7" i="1" s="1"/>
  <c r="A38" i="1" s="1"/>
  <c r="A39" i="1" s="1"/>
  <c r="A40" i="1" s="1"/>
  <c r="A41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N17" i="1"/>
  <c r="P17" i="1" s="1"/>
  <c r="N16" i="1"/>
  <c r="P16" i="1" s="1"/>
  <c r="N15" i="1"/>
  <c r="P15" i="1" s="1"/>
  <c r="N13" i="1"/>
  <c r="P13" i="1" s="1"/>
  <c r="N12" i="1"/>
  <c r="P12" i="1" s="1"/>
  <c r="N11" i="1"/>
  <c r="P11" i="1" s="1"/>
  <c r="N10" i="1"/>
  <c r="P10" i="1" s="1"/>
  <c r="N9" i="1"/>
  <c r="P9" i="1" s="1"/>
  <c r="P7" i="1"/>
  <c r="P326" i="1" l="1"/>
</calcChain>
</file>

<file path=xl/sharedStrings.xml><?xml version="1.0" encoding="utf-8"?>
<sst xmlns="http://schemas.openxmlformats.org/spreadsheetml/2006/main" count="2752" uniqueCount="636">
  <si>
    <t>BILL OF QUANTITIES</t>
  </si>
  <si>
    <t>HEALTH FACILITIES IN SALYAN DISTRICT</t>
  </si>
  <si>
    <t>Sn</t>
  </si>
  <si>
    <t>Description</t>
  </si>
  <si>
    <t>Unit</t>
  </si>
  <si>
    <t>Quantity in each Health Facility</t>
  </si>
  <si>
    <t xml:space="preserve">Total Quantity </t>
  </si>
  <si>
    <t>Unit Rate 
(NPR)</t>
  </si>
  <si>
    <t>Amount 
(NPR)</t>
  </si>
  <si>
    <t>Bajhkot Mulkhola</t>
  </si>
  <si>
    <t>Majhkada</t>
  </si>
  <si>
    <t>Dhakadam</t>
  </si>
  <si>
    <t>Marmaparikanda</t>
  </si>
  <si>
    <t>Kalagaun</t>
  </si>
  <si>
    <t>Laxmipur</t>
  </si>
  <si>
    <t>Kaprachaur</t>
  </si>
  <si>
    <t>Lekhpokhara</t>
  </si>
  <si>
    <t>Bame</t>
  </si>
  <si>
    <t>Triveni</t>
  </si>
  <si>
    <t>A</t>
  </si>
  <si>
    <t>Civil construction</t>
  </si>
  <si>
    <t>OPC Cement</t>
  </si>
  <si>
    <t>Bags</t>
  </si>
  <si>
    <t>Nails</t>
  </si>
  <si>
    <t>Nail 1/2"</t>
  </si>
  <si>
    <t>Kg</t>
  </si>
  <si>
    <t>Nails 1-1/2"</t>
  </si>
  <si>
    <t>Nails 2"</t>
  </si>
  <si>
    <t>Nail (tar  kila)</t>
  </si>
  <si>
    <t>Screw 3/4"</t>
  </si>
  <si>
    <t>Packet</t>
  </si>
  <si>
    <t>Reinforcement bar</t>
  </si>
  <si>
    <t>8 mm dia</t>
  </si>
  <si>
    <t>Kg.</t>
  </si>
  <si>
    <t>10 mm dia</t>
  </si>
  <si>
    <t>Binding wire</t>
  </si>
  <si>
    <t>Steel Wire Rope(13mm)</t>
  </si>
  <si>
    <t>Rm</t>
  </si>
  <si>
    <t>Bulldog Grip(13mm dia)</t>
  </si>
  <si>
    <t>No</t>
  </si>
  <si>
    <t>GI Wire(3mm)</t>
  </si>
  <si>
    <t>Plastic sheet 300 gauge</t>
  </si>
  <si>
    <t>Sqm.</t>
  </si>
  <si>
    <t>Plastic sheet 500 gauge</t>
  </si>
  <si>
    <t>600 mm dia. MS Manhole cover Intake/valve chamber</t>
  </si>
  <si>
    <t>Nos.</t>
  </si>
  <si>
    <t>Barbed wire</t>
  </si>
  <si>
    <t>10 gauge planin GI wire for fencing wire anchoring</t>
  </si>
  <si>
    <t>8 gauge plan GI wire for Ferrocment tank reinforcement</t>
  </si>
  <si>
    <t>Chicken wire mesh</t>
  </si>
  <si>
    <t>Cement paint</t>
  </si>
  <si>
    <t>Fevicol</t>
  </si>
  <si>
    <t>Metal lead cover with frame  300mmx450mm. Including locking arracgement.  (Placenta pit)</t>
  </si>
  <si>
    <t>No.</t>
  </si>
  <si>
    <t>4" MS Vent Pipe</t>
  </si>
  <si>
    <t>Rm.</t>
  </si>
  <si>
    <t>4" MS cowl</t>
  </si>
  <si>
    <t>MS Manhole Cover (300mm dia) Burial pit with locking arrangement.</t>
  </si>
  <si>
    <t>6mm thick waterproof plywood</t>
  </si>
  <si>
    <t>Size 3'-0" X 7'-0"</t>
  </si>
  <si>
    <t>Size 4'-0" X 7'-0"</t>
  </si>
  <si>
    <t>Red oxide powder</t>
  </si>
  <si>
    <t>kg</t>
  </si>
  <si>
    <t>Enamel paint (brown)</t>
  </si>
  <si>
    <t>Lt.</t>
  </si>
  <si>
    <t>Thinner for Enamel paint</t>
  </si>
  <si>
    <t>Bitumen paint</t>
  </si>
  <si>
    <t>26 gauge blue colored plain sheet</t>
  </si>
  <si>
    <t>Size 2'-6" X 7'-0"</t>
  </si>
  <si>
    <t>MS Holdfast</t>
  </si>
  <si>
    <t>100mm hinges</t>
  </si>
  <si>
    <t>75mm hinges</t>
  </si>
  <si>
    <t>150mm Tower Bolt</t>
  </si>
  <si>
    <t>100mm Handle</t>
  </si>
  <si>
    <t>150mm Handel</t>
  </si>
  <si>
    <t>350mm Handel</t>
  </si>
  <si>
    <t>Locking set</t>
  </si>
  <si>
    <t>4mm thick glass (0.375x0.525-2 Nos; .0572x0.20 -1 No; 0.875x0.20- 1 No.)</t>
  </si>
  <si>
    <t>150mm hooks</t>
  </si>
  <si>
    <t>Gabion box 2x1x1 (GI mesh wire 10G &amp; GI selwage wire 8G, 10cmx12cm mesh size )</t>
  </si>
  <si>
    <t>0.5HP electric motor pump Submersible (Crompton, Usha or Equivalent) with accessories and wires (25 meter, 7/20) with plug.</t>
  </si>
  <si>
    <t>B</t>
  </si>
  <si>
    <t>HDPE Pipe and fittings</t>
  </si>
  <si>
    <t>HDPE Pipe- 20mm dia (10kgf)</t>
  </si>
  <si>
    <t>HDPE Pipe- 25mm dia (10kgf)</t>
  </si>
  <si>
    <t>HDPE Pipe- 32mm dia (6kgf)</t>
  </si>
  <si>
    <t>HDPE Pipe- 32mm dia (10kgf)</t>
  </si>
  <si>
    <t>HDPE pipe 40mm dia (6kgf)</t>
  </si>
  <si>
    <t>HDPE pipe 40mm dia (10kgf)</t>
  </si>
  <si>
    <t>HDPE pipe  50mm dia (6kgf)</t>
  </si>
  <si>
    <t>HDPE pipe  63mm dia (6kgf)</t>
  </si>
  <si>
    <t>HDPE pipe  75mm dia (6kgf)</t>
  </si>
  <si>
    <t>1000 ltr HDPE  water tank (Extra Heavy, ROTO Molded, Hilltake or equivalent) with Inlet, outlet, over flow, cleanout hole etc.</t>
  </si>
  <si>
    <t>200 ltr HDPE  water tank (Extra Heavy, ROTO Molded, Hilltake or equivalent) with Inlet, outlet, over flow, cleanout hole etc.</t>
  </si>
  <si>
    <t>C</t>
  </si>
  <si>
    <t>GI pipe and fittings</t>
  </si>
  <si>
    <t>GI Pipe (1/2") medium</t>
  </si>
  <si>
    <t>GI Pipe (3/4") medium</t>
  </si>
  <si>
    <t>GI Pipe (1") medium</t>
  </si>
  <si>
    <t>GI Pipe (1- 1/4") medium</t>
  </si>
  <si>
    <t xml:space="preserve"> GI pipe (2") medium</t>
  </si>
  <si>
    <t>Brass flow regulating valve (1/2") with key</t>
  </si>
  <si>
    <t>Brass Union (1/2")</t>
  </si>
  <si>
    <t>Brass Union (3/4")</t>
  </si>
  <si>
    <t>Brass Union (1")</t>
  </si>
  <si>
    <t>Brass Union (1-1/4")</t>
  </si>
  <si>
    <t>Brass Union (1-1/2")</t>
  </si>
  <si>
    <t>Brass Union (2")</t>
  </si>
  <si>
    <t>Gate Valve (1/2")</t>
  </si>
  <si>
    <t>Gate Valve(3/4")</t>
  </si>
  <si>
    <t>Gate Valve(1")</t>
  </si>
  <si>
    <t>Gate Valve(1-1/4")</t>
  </si>
  <si>
    <t>Gate valve(1-1/2")</t>
  </si>
  <si>
    <t>Gate valve (2")</t>
  </si>
  <si>
    <t>GI Union (1/2")</t>
  </si>
  <si>
    <t>GI Union (3/4")</t>
  </si>
  <si>
    <t>GI Union (1")</t>
  </si>
  <si>
    <t>GI Union (1-1/4")</t>
  </si>
  <si>
    <t>GI Union (1-1/2")</t>
  </si>
  <si>
    <t>GI Union (2")</t>
  </si>
  <si>
    <t>GI Nipple (1/2") - 10cm</t>
  </si>
  <si>
    <t>GI Nipple (1/2") - 30cm</t>
  </si>
  <si>
    <t>GI Nipple (3/4") - 10cm</t>
  </si>
  <si>
    <t>GI Nipple (3/4") - 30 cm</t>
  </si>
  <si>
    <t>GI Nipple (1") - 10cm</t>
  </si>
  <si>
    <t>GI Nipple (1") - 30 cm</t>
  </si>
  <si>
    <t>GI Nipple (1-1/4") - 10cm</t>
  </si>
  <si>
    <t>GI Nipple (1-1/2") - 10cm</t>
  </si>
  <si>
    <t>GI Nipple (1-1/2") 30 cm</t>
  </si>
  <si>
    <t>GI Nipple (2") - 10cm</t>
  </si>
  <si>
    <t>GI Nipple (2") - 30cm</t>
  </si>
  <si>
    <t>GI Hex Nipple (1/2")</t>
  </si>
  <si>
    <t>GI Hex Nipple (3/4")</t>
  </si>
  <si>
    <t>GI Hex Nipple (1")</t>
  </si>
  <si>
    <t>GI Hex Nipple (1- 1/4")</t>
  </si>
  <si>
    <t>GI Hex Nipple (2")</t>
  </si>
  <si>
    <t>GI Equal  Tee (1/2")</t>
  </si>
  <si>
    <t>GI Equal Tee (3/4")</t>
  </si>
  <si>
    <t>GI Equal Tee (1")</t>
  </si>
  <si>
    <t>GI Equal Tee (1-1/4")</t>
  </si>
  <si>
    <t>GI Equal Tee (2")</t>
  </si>
  <si>
    <t>GI Unequal Tee (3/4"x3/4"x1/2")</t>
  </si>
  <si>
    <t>GI Unequal Tee (1"x1"x1/2")</t>
  </si>
  <si>
    <t>GI Unequal Tee (1-1/4"x1/2")</t>
  </si>
  <si>
    <t>GI Reducer (20x15mm)</t>
  </si>
  <si>
    <t>GI Reducer (25x15mm)</t>
  </si>
  <si>
    <t>GI Reducer (25x20mm)</t>
  </si>
  <si>
    <t>GI Reducer (32x15mm)</t>
  </si>
  <si>
    <t>GI Reducer (40x15mm)</t>
  </si>
  <si>
    <t>GI Reducer (40x25mm)</t>
  </si>
  <si>
    <t>GI Reducer (50x15mm)</t>
  </si>
  <si>
    <t>GI Reducer (50x32mm)</t>
  </si>
  <si>
    <t>GI Reducer (50x40mm)</t>
  </si>
  <si>
    <t>GI Reducer (63x50mm)</t>
  </si>
  <si>
    <t>GI Elbow (1/2")</t>
  </si>
  <si>
    <t>GI Elbow (3/4")</t>
  </si>
  <si>
    <t>GI Elbow (1")</t>
  </si>
  <si>
    <t>GI Elbow (1-1/4")</t>
  </si>
  <si>
    <t>GI Elbow (1-1/2")</t>
  </si>
  <si>
    <t>GI elbow (2")</t>
  </si>
  <si>
    <t>GI Socket (1/2")</t>
  </si>
  <si>
    <t>GI Socket (3/4")</t>
  </si>
  <si>
    <t>GI Socket (1")</t>
  </si>
  <si>
    <t>GI Socket (1-1/4")</t>
  </si>
  <si>
    <t>GI Socket (2")</t>
  </si>
  <si>
    <t>GI End Cap (1-1/4")</t>
  </si>
  <si>
    <t>GI tank connector (1/2")</t>
  </si>
  <si>
    <t>D</t>
  </si>
  <si>
    <t>CPVC pipe and fittings</t>
  </si>
  <si>
    <t xml:space="preserve">CPVC pipe  15mm dia </t>
  </si>
  <si>
    <t xml:space="preserve">CPVC pipe  20mm dia </t>
  </si>
  <si>
    <t xml:space="preserve">CPVC pipe  25mm dia </t>
  </si>
  <si>
    <t xml:space="preserve">CPVC pipe  32mm dia </t>
  </si>
  <si>
    <t xml:space="preserve">CPVC pipe  40mm dia </t>
  </si>
  <si>
    <t xml:space="preserve">CPVC pipe  50mm dia </t>
  </si>
  <si>
    <t xml:space="preserve">15mm dia Tank Connector </t>
  </si>
  <si>
    <t xml:space="preserve">20mm dia Tank Connector </t>
  </si>
  <si>
    <t xml:space="preserve">25mm dia Tank Connector </t>
  </si>
  <si>
    <t>32mmdia Tank Connector</t>
  </si>
  <si>
    <t>40mm dia Tank Connector</t>
  </si>
  <si>
    <t>50 mm dia Tank Connector</t>
  </si>
  <si>
    <t>15mm dia Elbow</t>
  </si>
  <si>
    <t>20mm dia Elbow</t>
  </si>
  <si>
    <t>25mm dia Elbow</t>
  </si>
  <si>
    <t>32mm dia Elbow</t>
  </si>
  <si>
    <t>40mm dia Elbow</t>
  </si>
  <si>
    <t>50 mm dia Elbow</t>
  </si>
  <si>
    <t>15mm dia Female threaded Elbow brass</t>
  </si>
  <si>
    <t>20 mm dia Female Threaded Elbow Brass</t>
  </si>
  <si>
    <t>20mm 45˚Elbow</t>
  </si>
  <si>
    <t>32mm 45˚Elbow</t>
  </si>
  <si>
    <t>40mm 45˚Elbow</t>
  </si>
  <si>
    <t>50mm 45˚Elbow</t>
  </si>
  <si>
    <t>20x15 mm dia Reducer Elbow</t>
  </si>
  <si>
    <t>15 mm dia Ball Valve</t>
  </si>
  <si>
    <t>20 mm dia Ball Valve</t>
  </si>
  <si>
    <t>25 mm dia Ball Valve</t>
  </si>
  <si>
    <t>32 mm dia Ball Valve</t>
  </si>
  <si>
    <t>40 mm dia Ball Valve</t>
  </si>
  <si>
    <t>50 mm dia Ball Valve</t>
  </si>
  <si>
    <t>20 mm dia Equal Tee</t>
  </si>
  <si>
    <t>25 mm dia Equal Tee</t>
  </si>
  <si>
    <t>32 mm dia Equal Tee</t>
  </si>
  <si>
    <t>40 mm dia Equal Tee</t>
  </si>
  <si>
    <t>50 mm dia Equal Tee</t>
  </si>
  <si>
    <t xml:space="preserve">25 mm dia cross Tee </t>
  </si>
  <si>
    <t>20x15 mm dia Unequal Tee</t>
  </si>
  <si>
    <t>25x15 mm dia Unequal Tee</t>
  </si>
  <si>
    <t>25x20 mm dia Unequal Tee</t>
  </si>
  <si>
    <t>32x15 mm dia Unequal Tee</t>
  </si>
  <si>
    <t>32x20 mm dia Unequal Tee</t>
  </si>
  <si>
    <t>32x25 mm dia Unequal Tee</t>
  </si>
  <si>
    <t>40x15 mm dia Unequal Tee</t>
  </si>
  <si>
    <t>40x20 mm dia Unequal Tee</t>
  </si>
  <si>
    <t>40x25 mm dia Unequal Tee</t>
  </si>
  <si>
    <t>50x 15 mm dia Unequal Tee</t>
  </si>
  <si>
    <t>50x 20 mm dia Unequal Tee</t>
  </si>
  <si>
    <t>50x 25 mm dia Unequal Tee</t>
  </si>
  <si>
    <t>50x 32 mm dia Unequal Tee</t>
  </si>
  <si>
    <t>15 mm dia female threaded tee brass</t>
  </si>
  <si>
    <t>20x15mm dia Reducer</t>
  </si>
  <si>
    <t>25x15mm dia Reducer</t>
  </si>
  <si>
    <t>25x20mm dia Reducer</t>
  </si>
  <si>
    <t>32x20mm dia Reducer</t>
  </si>
  <si>
    <t>32x25mm dia Reducer</t>
  </si>
  <si>
    <t xml:space="preserve">40x15 mm dia Reducer </t>
  </si>
  <si>
    <t xml:space="preserve">40x20 mm dia Reducer </t>
  </si>
  <si>
    <t xml:space="preserve">40x25 mm dia Reducer </t>
  </si>
  <si>
    <t>40x32 mm dia Reducer</t>
  </si>
  <si>
    <t xml:space="preserve">50x20 mm dia Reducer </t>
  </si>
  <si>
    <t xml:space="preserve">50x25 mm dia Reducer </t>
  </si>
  <si>
    <t xml:space="preserve">50x32 mm dia Reducer </t>
  </si>
  <si>
    <t xml:space="preserve">50x40 mm dia Reducer </t>
  </si>
  <si>
    <t>15mm dia  Socket (Adopter)</t>
  </si>
  <si>
    <t>15 mm dia Female socket</t>
  </si>
  <si>
    <t>25 mm dia Female socket</t>
  </si>
  <si>
    <t xml:space="preserve">32mm dia  female  socket </t>
  </si>
  <si>
    <t xml:space="preserve">40mm dia  female  socket </t>
  </si>
  <si>
    <t>32mm dia Female threaded adaptor (Brass)</t>
  </si>
  <si>
    <t>40mm dia Female threaded adaptor (Brass)</t>
  </si>
  <si>
    <t>50mm dia Female threaded adaptor (Brass)</t>
  </si>
  <si>
    <t xml:space="preserve">15mm dia Male Threaded Socket </t>
  </si>
  <si>
    <t>15 mm dia Socket</t>
  </si>
  <si>
    <t>20 mm dia Socket</t>
  </si>
  <si>
    <t>25 mm dia Socket</t>
  </si>
  <si>
    <t>32 mm dia Socket</t>
  </si>
  <si>
    <t>40 mm dia Socket</t>
  </si>
  <si>
    <t>50 mm dia Socket</t>
  </si>
  <si>
    <t>20 mm dia Union</t>
  </si>
  <si>
    <t>25 mm dia Union</t>
  </si>
  <si>
    <t>32 mm dia Union</t>
  </si>
  <si>
    <t>40 mm dia Union</t>
  </si>
  <si>
    <t>50 mm dia Union</t>
  </si>
  <si>
    <t>CPVC Solvent Cement NFS to fix CPVC pipe (236 ml)</t>
  </si>
  <si>
    <t>E</t>
  </si>
  <si>
    <t>Toilet bathroom fittings and fixtures</t>
  </si>
  <si>
    <t>White glazed earthenware Orissa Pan (530mm) single unit including syphone with flushing cistern 10 Ltr capacity, PVC flushing pipe all complete.</t>
  </si>
  <si>
    <t>Set</t>
  </si>
  <si>
    <t>White glazed earthenware hand wash basin of size 550 x400 mm. with,32 mm. PVC bottle trap, 32 mm. CP waste coupling with plug, stay &amp; chain, 40mm. PVC pipe/ flexible pipe to drain at floor and brackets all complete.</t>
  </si>
  <si>
    <t>15mm. CP pillar cock for Wash basin</t>
  </si>
  <si>
    <t>15 mm. CP connector with both ends couplings</t>
  </si>
  <si>
    <t>15mm. CP Angle valve</t>
  </si>
  <si>
    <t>Stainless steel sink (600 x 450 x 200mm) for Birthing Center with ,32 mm. PVC bottle trap, 32 mm. CP waste coupling with plug, stay &amp; chain, 40mm. PVC pipe/ flexible pipe to drain at floor and MS square pipe stand all complete.</t>
  </si>
  <si>
    <t>Table top Gravity Water Purifier with Ultra filtration technology (20 lts. Capacity, Kent Gold or equivalent)</t>
  </si>
  <si>
    <t>CP toilet shower with CP connenctor</t>
  </si>
  <si>
    <t>CP tap</t>
  </si>
  <si>
    <t>CP pillar cock (elbow operated)</t>
  </si>
  <si>
    <t>1000 mm long 1" diameter steel handrail for disable friendly toilet</t>
  </si>
  <si>
    <t>450 mm long 1" diameter steel handrail for disable friendly toilet</t>
  </si>
  <si>
    <t>1200 mm long chain</t>
  </si>
  <si>
    <t>CP soap dish</t>
  </si>
  <si>
    <t>Bucket 20 lts</t>
  </si>
  <si>
    <t>Red color plastic dust bin with flip cover of 10 lts. Capacity.</t>
  </si>
  <si>
    <t>Mug</t>
  </si>
  <si>
    <t>Bathing stool</t>
  </si>
  <si>
    <t xml:space="preserve">Movable chair toilet </t>
  </si>
  <si>
    <t>CP shower rose</t>
  </si>
  <si>
    <t>CP tap long body</t>
  </si>
  <si>
    <t>CP wall valve</t>
  </si>
  <si>
    <t>60x45 cm bevelled edge mirror</t>
  </si>
  <si>
    <t>Cloth Hanger</t>
  </si>
  <si>
    <t>Stainless steel towel rail 20mm. diameter x 600mm. long and screws all complete.</t>
  </si>
  <si>
    <t>F</t>
  </si>
  <si>
    <t>PVC fittings Sanitary works</t>
  </si>
  <si>
    <t>PVC multi trap</t>
  </si>
  <si>
    <t>110mm dia PVC pipe</t>
  </si>
  <si>
    <t>75mm dia PVC pipe</t>
  </si>
  <si>
    <t>50mm dia PVC pipe</t>
  </si>
  <si>
    <t>75mm. Dia. PVC cowl</t>
  </si>
  <si>
    <t>110mm Tee</t>
  </si>
  <si>
    <t>110mm-Y Tee</t>
  </si>
  <si>
    <t>110mm -45˚L</t>
  </si>
  <si>
    <t>50 mm bend(L)</t>
  </si>
  <si>
    <t>75 mm bend(L)</t>
  </si>
  <si>
    <t>50mm dia 45˚Bend</t>
  </si>
  <si>
    <t>50 mm Tee</t>
  </si>
  <si>
    <t>50mm Y Tee</t>
  </si>
  <si>
    <t>75mm Y Tee</t>
  </si>
  <si>
    <t>75 mm  Tee</t>
  </si>
  <si>
    <t>75mm-45˚ Elbow</t>
  </si>
  <si>
    <t>110x75  Reducer Socket</t>
  </si>
  <si>
    <t>110x50  Reducer Socket</t>
  </si>
  <si>
    <t>75x50  Reducer Socket</t>
  </si>
  <si>
    <t>50 mm Socket</t>
  </si>
  <si>
    <t>75 mm Socket</t>
  </si>
  <si>
    <t>110 mm Socket</t>
  </si>
  <si>
    <t>PVC Solvent 200ml packet</t>
  </si>
  <si>
    <t>White Cement</t>
  </si>
  <si>
    <t>G</t>
  </si>
  <si>
    <t>Tools and Equipments</t>
  </si>
  <si>
    <t>Tools box and Key</t>
  </si>
  <si>
    <t>Steel Brush</t>
  </si>
  <si>
    <t>Carpenter Saw 18"</t>
  </si>
  <si>
    <t>Pipe Wrench - 12"</t>
  </si>
  <si>
    <t>Pipe Wrench - 18"</t>
  </si>
  <si>
    <t>Pipe vice 2"</t>
  </si>
  <si>
    <t>Finishing Trowel</t>
  </si>
  <si>
    <t>Gabrise Knife</t>
  </si>
  <si>
    <t>Hacksaw Blade</t>
  </si>
  <si>
    <t>Hacksaw Frame</t>
  </si>
  <si>
    <t>Heating Plate 5"</t>
  </si>
  <si>
    <t>Thermocrome Chalk</t>
  </si>
  <si>
    <t>Teflon Cover 6" x 6"</t>
  </si>
  <si>
    <t>Kodalo</t>
  </si>
  <si>
    <t>Mason Square (12" Long)</t>
  </si>
  <si>
    <t>Claw Heade Hammer</t>
  </si>
  <si>
    <t>Sledge Hammer 5 Kg</t>
  </si>
  <si>
    <t>Sprit Level 24" (Metal 12")</t>
  </si>
  <si>
    <t>Mason String</t>
  </si>
  <si>
    <t>Pickaxe</t>
  </si>
  <si>
    <t>Building Trowel</t>
  </si>
  <si>
    <t>Thread seal Tape - Small 10m Roll</t>
  </si>
  <si>
    <t>Shovel</t>
  </si>
  <si>
    <t>Stone chisel(6"x1")</t>
  </si>
  <si>
    <t>Stone chisel(8"x1")</t>
  </si>
  <si>
    <t>Measuring Tape (5m)</t>
  </si>
  <si>
    <t>Sledge Hammer 1 Kg</t>
  </si>
  <si>
    <t>Stone cutter hammer</t>
  </si>
  <si>
    <t>Tagari</t>
  </si>
  <si>
    <t>Hand GI pipe threader( 1/2" to 1") including die teeth RATCHET PIPE THREADWR (PSPT)</t>
  </si>
  <si>
    <r>
      <t>Crow bar (Length 5' and 1'</t>
    </r>
    <r>
      <rPr>
        <sz val="10"/>
        <rFont val="Verdana"/>
        <family val="2"/>
      </rPr>
      <t>ø</t>
    </r>
    <r>
      <rPr>
        <sz val="10"/>
        <rFont val="Calibri"/>
        <family val="2"/>
        <scheme val="minor"/>
      </rPr>
      <t>)</t>
    </r>
  </si>
  <si>
    <t>Sand screening mesh</t>
  </si>
  <si>
    <t>Pilas</t>
  </si>
  <si>
    <t xml:space="preserve">Safety Helmet </t>
  </si>
  <si>
    <t>Boot</t>
  </si>
  <si>
    <t>H</t>
  </si>
  <si>
    <t>Transportation (using Truck, Tractor, Donkey &amp; Porter)</t>
  </si>
  <si>
    <t>Up to Bajhkot Mulkhola Health Facility, Bangaad Kupendi Rural Municipality Ward No.5(GPS: E082°16'12.16"
N 28°32'16.95")</t>
  </si>
  <si>
    <t>LS.</t>
  </si>
  <si>
    <t>Up to Majhkada Health Facility, Bangad Kupinde Rural Municipality Ward No. 10. (GPS: E 082°23.01'
N  28°24'37")</t>
  </si>
  <si>
    <t>Up to Dhakadam Health Facility, Darma Rural Municipality Ward No. 5. (GPS: E082°33'8.23"
N  28°54'824")</t>
  </si>
  <si>
    <t>Up to Marmaparikanda Health Facility, Kumakh Rural Municipality Ward No.3 (GPS: E 082°19.814'
N  28°54.002')</t>
  </si>
  <si>
    <t>Up to Kalagaun Health Facility, Kumakh Rural Municipality Ward No. 5. (GPS: E 082°13'41"
N  28°35'14.77'')</t>
  </si>
  <si>
    <t>Up to Laxmipur Health Facility, Kalimati Rural Municipality Ward No. 1. (GPS: E 082°07'37.22''
N  28°17'48.86'')</t>
  </si>
  <si>
    <t>Up to Kaprachaur Health Facility,Kalimati Rural Municipality Ward No. 7.(GPS: E081˚49'731''
N   28˚17'88")</t>
  </si>
  <si>
    <t>Up to Lekhpokhara Health Facility, Chhatreswori  Rural Municipality Ward No. 5 (GPS: E  082°16'04.53"
N   28°21'45.97")</t>
  </si>
  <si>
    <t>Up to Bame Health Facility, Bangaad Kupende Rural Municipality Ward No. 3. (GPS: E 082°03'43.55''
N  28°33'56.06'')</t>
  </si>
  <si>
    <t>Up to Triveni Health Facility, Triveni Rural Municipality Ward No. 6(GPS: E 082°16'17.72''
N  28°17'44")</t>
  </si>
  <si>
    <t>Total Cost</t>
  </si>
  <si>
    <t>Total Cost in words:</t>
  </si>
  <si>
    <t>Note:</t>
  </si>
  <si>
    <t>Rate must be including all taxes (VAT, etc.) as per the Nepal Government rules and regulation.</t>
  </si>
  <si>
    <t>All construction material should be NS or ISI standeard.</t>
  </si>
  <si>
    <t>The quantity of construction materials given above are approximate only and the final quantity will be given during the contract.</t>
  </si>
  <si>
    <t>Cement</t>
  </si>
  <si>
    <t>Sand</t>
  </si>
  <si>
    <t>Cum.</t>
  </si>
  <si>
    <t>Crushed Aggregate</t>
  </si>
  <si>
    <t>Stone</t>
  </si>
  <si>
    <t>Bond stone</t>
  </si>
  <si>
    <t>Rubble stone</t>
  </si>
  <si>
    <t>Gravel</t>
  </si>
  <si>
    <t>Local Wood</t>
  </si>
  <si>
    <t>Cum</t>
  </si>
  <si>
    <t>Sqm</t>
  </si>
  <si>
    <t>plastic sheet 300 gauge</t>
  </si>
  <si>
    <t>G. I. Wire (10 SWG)</t>
  </si>
  <si>
    <t>Selwage Wire (8 SWG)</t>
  </si>
  <si>
    <t>MS angle pole (40x40mm) 2.1m long</t>
  </si>
  <si>
    <t>Nos</t>
  </si>
  <si>
    <t>MS Angle Gate</t>
  </si>
  <si>
    <t>MS Hand rail</t>
  </si>
  <si>
    <t>Enamel paint (off white)</t>
  </si>
  <si>
    <t>26 gauge plain sheet</t>
  </si>
  <si>
    <t>150mm Hooks</t>
  </si>
  <si>
    <t>Chain (1.2 m.)</t>
  </si>
  <si>
    <t>4mm thick glass</t>
  </si>
  <si>
    <t>sqm.</t>
  </si>
  <si>
    <t>MS Manhole cover Intake/valve chamber</t>
  </si>
  <si>
    <t>HDPE pipe  63mm dia</t>
  </si>
  <si>
    <t>HDPE pipe 50mm dia</t>
  </si>
  <si>
    <t>HDPE pipe 40mm dia</t>
  </si>
  <si>
    <t>HDPE Pipe- 25mm dia</t>
  </si>
  <si>
    <t>1000 Ltr Polyethene tank complete set for HF (overhead tank at roof)</t>
  </si>
  <si>
    <t>GI Nipple (1/2") - 150mm</t>
  </si>
  <si>
    <t>GI Nipple (3/4") - 150mm</t>
  </si>
  <si>
    <t>GI Nipple (3/4") - 300mm</t>
  </si>
  <si>
    <t>GI Nipple (2") - 150mm</t>
  </si>
  <si>
    <t>GI Elbow (2")</t>
  </si>
  <si>
    <t>CPVC Ball Valve 32mm.</t>
  </si>
  <si>
    <t xml:space="preserve">CPVC unequal tee (50X50X20)mm  </t>
  </si>
  <si>
    <t xml:space="preserve">CPVC equal tee 20mm  </t>
  </si>
  <si>
    <t>White glazed earthernware hand wash basin of size 550 x400 mm. with,32 mm. PVC bottle trap, 32 mm. CP waste coupling withplug, stay &amp; chain, 32mm. PVC pipe to drain at floor and brackets all complete.</t>
  </si>
  <si>
    <t>MS angle and square pipe stand</t>
  </si>
  <si>
    <t>Stainless steel sink (600 x 450 x 180mm) for Birthing Center with ,32 mm. PVC bottle trap, 32 mm. waste coupling with plug, stay &amp; chain, 32mm. PVC pipe to drain at floor and bracket to fix on wall all complete.</t>
  </si>
  <si>
    <t>Table Top Gravity Water Purifier with Ultra flitration techNology (20 lts. Capacity, Kent Gold or equivalent)</t>
  </si>
  <si>
    <t>15 mm. CP Connector with both ends couplings</t>
  </si>
  <si>
    <t>CP pillar cock</t>
  </si>
  <si>
    <t>1000 mm long 1" diameter steel handrail</t>
  </si>
  <si>
    <t>450 mm long 1" diameter steel handrail</t>
  </si>
  <si>
    <t xml:space="preserve">Other materials (Screw, pipe fittings, hooks, welding, CPVC joining solvent </t>
  </si>
  <si>
    <t>LS</t>
  </si>
  <si>
    <t>Branding and Marking : Metal frame with plain sheet board of size 1.5m x 1.2m fixed on MS pipe posts.</t>
  </si>
  <si>
    <t>Items</t>
  </si>
  <si>
    <t>S.N</t>
  </si>
  <si>
    <t>HDPE Pipe- 20mm dia</t>
  </si>
  <si>
    <t>Wire mesh net</t>
  </si>
  <si>
    <t>GI Nipple (1/2") - 300mm</t>
  </si>
  <si>
    <t>CPVC Ball Valve 50mm.</t>
  </si>
  <si>
    <t>CPVC Elbow  20mm dia</t>
  </si>
  <si>
    <t>White glazed earthenware Orissa Pan (530mm) single unit including syphone with 10 ltr. Porcelian clay flushing cistern, PVC flushing pipe all complete.</t>
  </si>
  <si>
    <t>Chlorination Unit- Aqua Tabs</t>
  </si>
  <si>
    <t>750 mm long 1" diameter hinged support drop-down handrail (foldable hinge)</t>
  </si>
  <si>
    <t>HDPE Pipe- 32mm dia</t>
  </si>
  <si>
    <t>GI Pipe (1- 1/2") medium</t>
  </si>
  <si>
    <t>GI Nipple (1") - 150mm</t>
  </si>
  <si>
    <t xml:space="preserve">White Cement </t>
  </si>
  <si>
    <t>GI Nipple (1-1/4") - 150mm</t>
  </si>
  <si>
    <t>Ferul Valve (1/2")</t>
  </si>
  <si>
    <t>GM Globe Valve (1/2")</t>
  </si>
  <si>
    <t xml:space="preserve">CPVC unequal tee (32X32X20)mm  </t>
  </si>
  <si>
    <t>ltr</t>
  </si>
  <si>
    <t>s</t>
  </si>
  <si>
    <t>White Glazed Tile (4"x6") - 10mm thick</t>
  </si>
  <si>
    <t>HEALTH FACILITIES IN RUKUM DISTRICT</t>
  </si>
  <si>
    <t>Khara H.P</t>
  </si>
  <si>
    <t>Pwang H.P</t>
  </si>
  <si>
    <t>Kol P.H.C</t>
  </si>
  <si>
    <t>Bijeshwori H.P</t>
  </si>
  <si>
    <t>HDPE Pipe- 32mm dia (10kg/cm2)</t>
  </si>
  <si>
    <t>HDPE Pipe- 20mm dia (PN-16)</t>
  </si>
  <si>
    <t>Saddle (50mm.)</t>
  </si>
  <si>
    <t>32 mm. PVC bottle trap</t>
  </si>
  <si>
    <t>Wire Mesh net (5 ft. Height)</t>
  </si>
  <si>
    <t>MS Channel 75X40mm</t>
  </si>
  <si>
    <t>GI Nipple (1-1/2") - 150mm</t>
  </si>
  <si>
    <t>GI Hex Nipple (1-1/4")</t>
  </si>
  <si>
    <t>GI Equal Tee (1-1/2")</t>
  </si>
  <si>
    <t>10.0 ltr. Porcelian Clay low level flushing cistern complete accessories</t>
  </si>
  <si>
    <t>Water storage tank stand (3 x 1.5 x 3m.)</t>
  </si>
  <si>
    <t>HDPE Pipe- 25mm dia (PN-12.5)</t>
  </si>
  <si>
    <t>m.</t>
  </si>
  <si>
    <t>Saddle (63mm.)</t>
  </si>
  <si>
    <t>plastic sheet 500 gauge</t>
  </si>
  <si>
    <t>sq.m</t>
  </si>
  <si>
    <t>Sand paper</t>
  </si>
  <si>
    <t>HDPE Pipe- 32mm dia (PN-10)</t>
  </si>
  <si>
    <t>HDPE Pipe- 25mm dia (PN-16)</t>
  </si>
  <si>
    <t>Gate valve(1-1/4")</t>
  </si>
  <si>
    <t xml:space="preserve"> GI Unequal Tee(32x32x15mm)</t>
  </si>
  <si>
    <t>GI elbow (1")</t>
  </si>
  <si>
    <t>MS bracket</t>
  </si>
  <si>
    <t>32 mm. PVC bottle trap, 32 mm. CP waste coupling withplug, stay &amp; chain, 32mm. PVC pipe to drain at floor for Hand Wash basin all complete.</t>
  </si>
  <si>
    <t>CPVC</t>
  </si>
  <si>
    <t>MM</t>
  </si>
  <si>
    <t>CPVC Female Tee15 MM</t>
  </si>
  <si>
    <t>CPVC Reducer Elbow 20*15 MM</t>
  </si>
  <si>
    <t>CPVC Reducer Elbow 25*15 MM</t>
  </si>
  <si>
    <t>CPVC Reducer Elbow 25*20 MM</t>
  </si>
  <si>
    <t>CPVC Reducer Elbow 40*25 MM</t>
  </si>
  <si>
    <t>CPVC Elbow 45˚ 40 MM</t>
  </si>
  <si>
    <t>CPVC Elbow 45˚ 25 MM</t>
  </si>
  <si>
    <t>CPVC Elbow 50 MM</t>
  </si>
  <si>
    <t>CPVC Elbow 20 MM</t>
  </si>
  <si>
    <t>CPVC Elbow 25 MM</t>
  </si>
  <si>
    <t>CPVC Elbow 32 MM</t>
  </si>
  <si>
    <t>CPVC Equal Tee 50 MM</t>
  </si>
  <si>
    <t>CPVC Equal Tee 25 MM</t>
  </si>
  <si>
    <t>CPVC Equal Tee 32 MM</t>
  </si>
  <si>
    <t>CPVC Ball valve 50 MM</t>
  </si>
  <si>
    <t>CPVC Ball valve 32 MM</t>
  </si>
  <si>
    <t>CPVC Union 50 MM</t>
  </si>
  <si>
    <t>CPVC Union 32 MM</t>
  </si>
  <si>
    <t>CPVC Tank Connector 50 MM</t>
  </si>
  <si>
    <t>CPVC Tank Connector 32 MM</t>
  </si>
  <si>
    <t>CPVC Unequal Tee 20*20*15 MM</t>
  </si>
  <si>
    <t>CPVC Unequal Tee 25*25*15 MM</t>
  </si>
  <si>
    <t>CPVC Unequal Tee 32*32*20 MM</t>
  </si>
  <si>
    <t>CPVC Unequal Tee 40*32*32 MM</t>
  </si>
  <si>
    <t>CPVC Unequal Tee 32*25*15 MM</t>
  </si>
  <si>
    <t>CPVC Unequal Tee 50*40*25 MM</t>
  </si>
  <si>
    <t>CPVC Unequal Tee 25*20*20 MM</t>
  </si>
  <si>
    <t>CPVC Unequal Tee 25*20*15 MM</t>
  </si>
  <si>
    <t>CPVC Unequal Tee 50*50*32 MM</t>
  </si>
  <si>
    <t xml:space="preserve">Kol </t>
  </si>
  <si>
    <t>Kol HP</t>
  </si>
  <si>
    <t>CPVC Equal Tee 20 MM</t>
  </si>
  <si>
    <t>Bikayshwori HP</t>
  </si>
  <si>
    <t>CPVC Unequal Tee 40*40*25 MM</t>
  </si>
  <si>
    <t>CPVC Unequal Tee 25*25*20 MM</t>
  </si>
  <si>
    <t>CPVC Unequal Tee 40*25*20 MM</t>
  </si>
  <si>
    <t>CPVC Unequal Tee 40*40*32 MM</t>
  </si>
  <si>
    <t>CPVC Reducer Elbow 40*32 MM</t>
  </si>
  <si>
    <t>CPVC Reducer Elbow 32*25 MM</t>
  </si>
  <si>
    <t>CPVC Reducer Elbow 50*40MM</t>
  </si>
  <si>
    <t>CPVC Unequal Tee 32*32*15 MM</t>
  </si>
  <si>
    <t>CPVC Unequal Tee 50*50*25 MM</t>
  </si>
  <si>
    <t>PVC</t>
  </si>
  <si>
    <t>CPVC Reducer Elbow 50*40 MM</t>
  </si>
  <si>
    <t>CPVC Reducer Elbow40*25 MM</t>
  </si>
  <si>
    <t>CPVC Socket 50 MM</t>
  </si>
  <si>
    <t>CPVC Socket 25 MM</t>
  </si>
  <si>
    <t>PVC Multi-Trap 75 MM</t>
  </si>
  <si>
    <t>PVC Cowl 75 MM</t>
  </si>
  <si>
    <t>PVC 90˚Elbow 50 MM</t>
  </si>
  <si>
    <t>PVC Y-Tee 75 MM</t>
  </si>
  <si>
    <t>PVC Y-Tee 100 MM</t>
  </si>
  <si>
    <t>PVC Y-Tee 50 MM</t>
  </si>
  <si>
    <t>PVC Reducer 75*50 MM</t>
  </si>
  <si>
    <t>PVC 45˚Elbow 50 MM</t>
  </si>
  <si>
    <t>PVC 45˚Elbow 75 MM</t>
  </si>
  <si>
    <t>Socket 75</t>
  </si>
  <si>
    <t>Socket 50</t>
  </si>
  <si>
    <t>Socket 110</t>
  </si>
  <si>
    <t>PVC Socket 75 MM</t>
  </si>
  <si>
    <t>PVC Socket 50 MM</t>
  </si>
  <si>
    <t>PVC Socket 110 MM</t>
  </si>
  <si>
    <t>Edit</t>
  </si>
  <si>
    <t>Local &amp; Non Local Materails</t>
  </si>
  <si>
    <t>1000 Ltr Polyethene tank  (Extra Heavy, ROTO Molded, Hilltake or equivalent</t>
  </si>
  <si>
    <t>Nails 1/2"</t>
  </si>
  <si>
    <t>Other Materials</t>
  </si>
  <si>
    <t>Mtr</t>
  </si>
  <si>
    <t xml:space="preserve">CPVC joining solvent </t>
  </si>
  <si>
    <t>Bag</t>
  </si>
  <si>
    <t>Ltr</t>
  </si>
  <si>
    <t>Pc</t>
  </si>
  <si>
    <t>Geberit Knife</t>
  </si>
  <si>
    <t>Teflone Cover 6" x 6"</t>
  </si>
  <si>
    <t>Roll</t>
  </si>
  <si>
    <t>Stone chisel(6"x2")</t>
  </si>
  <si>
    <t>Stone chisel(12"x2")</t>
  </si>
  <si>
    <t>Wire nail(2" &amp;3")</t>
  </si>
  <si>
    <t>Dustbin</t>
  </si>
  <si>
    <t>Head Pan</t>
  </si>
  <si>
    <t>Gloves</t>
  </si>
  <si>
    <t>Pair</t>
  </si>
  <si>
    <t>Safety Helmets</t>
  </si>
  <si>
    <t>Boots</t>
  </si>
  <si>
    <t>Dustbins</t>
  </si>
  <si>
    <t>Tools &amp; Equipments</t>
  </si>
  <si>
    <t>Up to Pawang Health Facility, Sisne Rural Municipality Ward No.02 (GPS: E082°23'40.73"/ N 28°40' 70.29")</t>
  </si>
  <si>
    <t>Up to Khara Health Facility, Tribieni Rural Municipality Ward No. 04. (GPS: E 082°53'021" /N 28°32' 50.27")</t>
  </si>
  <si>
    <t>Up to Kol PHC ,Puthauttarganga RuralMunicipality Ward No. 12. (GPS: E 082°45' 25.50"/ N 28°36' 07.20")</t>
  </si>
  <si>
    <t>Up to Bijeshwori H.P Health Facility, Rukum Chahurjari Municipality Ward No.05 (GPS: E 082°01'42.01" / N  28°32' 35.56'')</t>
  </si>
  <si>
    <t xml:space="preserve">CPVC unequal tee (50X20)mm  </t>
  </si>
  <si>
    <t>Construction Materials</t>
  </si>
  <si>
    <t>Nail 1"</t>
  </si>
  <si>
    <t xml:space="preserve">HDPE Tank </t>
  </si>
  <si>
    <t>GI Pipe</t>
  </si>
  <si>
    <t xml:space="preserve">Brass Fitting </t>
  </si>
  <si>
    <t xml:space="preserve">GI Fitting </t>
  </si>
  <si>
    <t>CPVC Reducer Elbow 20*15 mm</t>
  </si>
  <si>
    <t>CPVC Reducer Elbow 25*15 mm</t>
  </si>
  <si>
    <t>CPVC Reducer  Elbow 50*40 mm</t>
  </si>
  <si>
    <t>CPVC Reducer Elbow 25*20 mm</t>
  </si>
  <si>
    <t>CPVC Reducer Elbow 40*25 mm</t>
  </si>
  <si>
    <t>CPVC Reducer Socket 40*32 mm</t>
  </si>
  <si>
    <t>CPVC Reducer  Socket 32*25 mm</t>
  </si>
  <si>
    <t>CPVC Reducer  Socket 25*20 mm</t>
  </si>
  <si>
    <t>CPVC Reducer Socket 50*40 mm</t>
  </si>
  <si>
    <t>CPVC Reducer  Socket 40*25 mm</t>
  </si>
  <si>
    <t>CPVC Elbow 32 mm</t>
  </si>
  <si>
    <t>CPVC Equal Tee 50 mm</t>
  </si>
  <si>
    <t>CPVC Equal Tee 25 mm</t>
  </si>
  <si>
    <t>CPVC Equal Tee 20 mm</t>
  </si>
  <si>
    <t>CPVC Equal Tee 32 mm</t>
  </si>
  <si>
    <t>CPVC Ball valve 50 mm</t>
  </si>
  <si>
    <t>CPVC Ball valve 32 mm</t>
  </si>
  <si>
    <t>CPVC Union 50 mm</t>
  </si>
  <si>
    <t>CPVC Union 32 mm</t>
  </si>
  <si>
    <t>CPVC Tank Connector 50 mm</t>
  </si>
  <si>
    <t>CPVC Tank Connector 32 mm</t>
  </si>
  <si>
    <t>CPVC Unequal Tee 20*15 mm</t>
  </si>
  <si>
    <t>CPVC Unequal Tee 25*15 mm</t>
  </si>
  <si>
    <t>CPVC Unequal Tee 32*20 mm</t>
  </si>
  <si>
    <t>CPVC Unequal Tee 40*32 mm</t>
  </si>
  <si>
    <t>CPVC Unequal Tee 32*15 mm</t>
  </si>
  <si>
    <t>CPVC Unequal Tee 50*25 mm</t>
  </si>
  <si>
    <t>CPVC Unequal Tee 40*25 mm</t>
  </si>
  <si>
    <t>CPVC Unequal Tee 25*20 mm</t>
  </si>
  <si>
    <t>CPVC Unequal Tee 50*32 mm</t>
  </si>
  <si>
    <t>CPVC Socket 50 mm</t>
  </si>
  <si>
    <t>CPVC Socket 25 mm</t>
  </si>
  <si>
    <t>PVC 90˚Elbow 50 mm</t>
  </si>
  <si>
    <t>PVC Y-Tee 75 mm</t>
  </si>
  <si>
    <t>PVC Y-Tee 100 mm</t>
  </si>
  <si>
    <t>PVC Y-Tee 50 mm</t>
  </si>
  <si>
    <t>PVC Socket 75 mm</t>
  </si>
  <si>
    <t>PVC Socket 50 mm</t>
  </si>
  <si>
    <t>PVC Socket 110 mm</t>
  </si>
  <si>
    <t>Pcs</t>
  </si>
  <si>
    <t>Female threaded adaptor Brass 50 mm</t>
  </si>
  <si>
    <t xml:space="preserve">53 grade OPC Cement </t>
  </si>
  <si>
    <t>8 mm Reinforcement bar</t>
  </si>
  <si>
    <t>10 mm Reinforcement bar</t>
  </si>
  <si>
    <t>12 mm Reinforcement bar</t>
  </si>
  <si>
    <t xml:space="preserve">4mm thick glass </t>
  </si>
  <si>
    <t>HDPE Pipe and Fittings</t>
  </si>
  <si>
    <t>HDPE Pipe- 20 mm dia PN-16</t>
  </si>
  <si>
    <t>HDPE Pipe- 25 mm dia PN-12.5</t>
  </si>
  <si>
    <t>HDPE Pipe- 25 mm dia PN-16</t>
  </si>
  <si>
    <t>HDPE Pipe- 32 mm dia PN-10</t>
  </si>
  <si>
    <t>HDPE pipe 40mm dia 10kgf</t>
  </si>
  <si>
    <t>HDPE pipe 50mm dia 10kgf</t>
  </si>
  <si>
    <t>HDPE pipe  63mm dia 6kgf</t>
  </si>
  <si>
    <t>Globe Valve (1/2")</t>
  </si>
  <si>
    <t>Gate Valve (1")</t>
  </si>
  <si>
    <t xml:space="preserve">CPVC Pipe And Fitting </t>
  </si>
  <si>
    <t>CPVC pipe  15 mm</t>
  </si>
  <si>
    <t>CPVC pipe  20 mm</t>
  </si>
  <si>
    <t>CPVC pipe  25 mm</t>
  </si>
  <si>
    <t>CPVC pipe  32 mm</t>
  </si>
  <si>
    <t>CPVC pipe  40 mm</t>
  </si>
  <si>
    <t>CPVC pipe  50 mm</t>
  </si>
  <si>
    <t>CPVC Female Elbow 15 mm</t>
  </si>
  <si>
    <t>Female threaded adaptor Brass 32 mm</t>
  </si>
  <si>
    <t>PVC Pipe And  Fitting</t>
  </si>
  <si>
    <t>PVC pipe 50 mm</t>
  </si>
  <si>
    <t>PVC pipe 75 mm</t>
  </si>
  <si>
    <t>PVC pipe 110 mm</t>
  </si>
  <si>
    <t>PVC multi trap 75 mm</t>
  </si>
  <si>
    <t>PVC cowl 75 mm</t>
  </si>
  <si>
    <t>PVC Reducer Socket 75*50 mm</t>
  </si>
  <si>
    <t>PVC 45˚ bend 50 mm</t>
  </si>
  <si>
    <t>PVC 45˚bend 75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</si>
</sst>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 * #,##0.00_ ;_ * \-#,##0.00_ ;_ * &quot;-&quot;??_ ;_ @_ "/>
  </numFmts>
  <fonts count="29" x14ac:knownFonts="1">
    <font>
      <sz val="9"/>
      <color theme="1"/>
      <name val="Verdana"/>
      <family val="2"/>
    </font>
    <font>
      <sz val="9"/>
      <color theme="1"/>
      <name val="Verdana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Tms Rmn"/>
    </font>
    <font>
      <sz val="9"/>
      <color theme="1"/>
      <name val="Gill Sans MT"/>
      <family val="2"/>
    </font>
    <font>
      <b/>
      <sz val="9"/>
      <color theme="1"/>
      <name val="Gill Sans MT"/>
      <family val="2"/>
    </font>
    <font>
      <b/>
      <sz val="11"/>
      <name val="Gill Sans MT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Gill Sans MT"/>
      <family val="2"/>
    </font>
    <font>
      <sz val="9"/>
      <color rgb="FFFF0000"/>
      <name val="Verdana"/>
      <family val="2"/>
    </font>
    <font>
      <sz val="10"/>
      <color theme="1"/>
      <name val="Gill Sans MT"/>
      <family val="2"/>
    </font>
    <font>
      <sz val="10"/>
      <name val="Gill Sans MT"/>
      <family val="2"/>
    </font>
    <font>
      <sz val="10"/>
      <color rgb="FFFF0000"/>
      <name val="Gill Sans MT"/>
      <family val="2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  <font>
      <b/>
      <sz val="11"/>
      <color rgb="FFFF0000"/>
      <name val="Gill Sans MT"/>
      <family val="2"/>
    </font>
    <font>
      <sz val="9"/>
      <name val="Gill Sans MT"/>
      <family val="2"/>
    </font>
    <font>
      <b/>
      <sz val="10"/>
      <color theme="1"/>
      <name val="Gill Sans MT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5" fillId="0" borderId="0"/>
    <xf numFmtId="0" fontId="10" fillId="0" borderId="0"/>
    <xf numFmtId="43" fontId="5" fillId="0" borderId="0" applyFont="0" applyFill="0" applyBorder="0" applyAlignment="0" applyProtection="0"/>
    <xf numFmtId="0" fontId="12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43" fontId="4" fillId="0" borderId="0" xfId="1" applyFont="1" applyFill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43" fontId="6" fillId="0" borderId="1" xfId="1" applyFont="1" applyFill="1" applyBorder="1" applyAlignment="1">
      <alignment horizontal="right" vertical="center" wrapText="1"/>
    </xf>
    <xf numFmtId="43" fontId="6" fillId="0" borderId="1" xfId="1" applyFont="1" applyFill="1" applyBorder="1" applyAlignment="1">
      <alignment vertical="center"/>
    </xf>
    <xf numFmtId="43" fontId="3" fillId="0" borderId="1" xfId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0" xfId="0" applyFont="1" applyFill="1"/>
    <xf numFmtId="0" fontId="6" fillId="0" borderId="1" xfId="2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vertical="center" wrapText="1"/>
    </xf>
    <xf numFmtId="43" fontId="6" fillId="0" borderId="1" xfId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 applyProtection="1">
      <alignment vertical="center"/>
      <protection locked="0"/>
    </xf>
    <xf numFmtId="2" fontId="7" fillId="0" borderId="1" xfId="0" applyNumberFormat="1" applyFont="1" applyFill="1" applyBorder="1" applyAlignment="1">
      <alignment vertical="center" wrapText="1"/>
    </xf>
    <xf numFmtId="43" fontId="6" fillId="0" borderId="1" xfId="0" applyNumberFormat="1" applyFont="1" applyFill="1" applyBorder="1" applyAlignment="1" applyProtection="1">
      <alignment vertical="center"/>
      <protection locked="0"/>
    </xf>
    <xf numFmtId="4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43" fontId="6" fillId="0" borderId="5" xfId="1" applyFont="1" applyFill="1" applyBorder="1" applyAlignment="1">
      <alignment vertical="center" wrapText="1"/>
    </xf>
    <xf numFmtId="43" fontId="6" fillId="0" borderId="5" xfId="1" applyFont="1" applyFill="1" applyBorder="1" applyAlignment="1">
      <alignment vertical="center"/>
    </xf>
    <xf numFmtId="43" fontId="6" fillId="0" borderId="5" xfId="0" applyNumberFormat="1" applyFont="1" applyFill="1" applyBorder="1" applyAlignment="1" applyProtection="1">
      <alignment vertical="center" wrapText="1"/>
      <protection locked="0"/>
    </xf>
    <xf numFmtId="43" fontId="3" fillId="0" borderId="1" xfId="0" applyNumberFormat="1" applyFont="1" applyFill="1" applyBorder="1" applyProtection="1">
      <protection locked="0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43" fontId="6" fillId="0" borderId="0" xfId="1" applyFont="1" applyFill="1"/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43" fontId="6" fillId="0" borderId="0" xfId="1" applyFont="1" applyFill="1" applyProtection="1"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43" fontId="6" fillId="0" borderId="0" xfId="0" applyNumberFormat="1" applyFont="1" applyFill="1" applyAlignment="1">
      <alignment vertical="center"/>
    </xf>
    <xf numFmtId="43" fontId="6" fillId="0" borderId="0" xfId="1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3" borderId="0" xfId="0" applyFont="1" applyFill="1"/>
    <xf numFmtId="0" fontId="13" fillId="0" borderId="0" xfId="0" applyFont="1"/>
    <xf numFmtId="0" fontId="17" fillId="6" borderId="1" xfId="3" applyFont="1" applyFill="1" applyBorder="1" applyAlignment="1">
      <alignment vertical="center" wrapText="1"/>
    </xf>
    <xf numFmtId="2" fontId="17" fillId="6" borderId="1" xfId="3" applyNumberFormat="1" applyFont="1" applyFill="1" applyBorder="1" applyAlignment="1">
      <alignment vertical="center" wrapText="1"/>
    </xf>
    <xf numFmtId="0" fontId="17" fillId="7" borderId="1" xfId="3" applyFont="1" applyFill="1" applyBorder="1" applyAlignment="1">
      <alignment vertical="center" wrapText="1"/>
    </xf>
    <xf numFmtId="2" fontId="17" fillId="7" borderId="1" xfId="3" applyNumberFormat="1" applyFont="1" applyFill="1" applyBorder="1" applyAlignment="1">
      <alignment vertical="center" wrapText="1"/>
    </xf>
    <xf numFmtId="0" fontId="17" fillId="4" borderId="1" xfId="3" applyFont="1" applyFill="1" applyBorder="1" applyAlignment="1">
      <alignment vertical="center" wrapText="1"/>
    </xf>
    <xf numFmtId="2" fontId="17" fillId="4" borderId="1" xfId="3" applyNumberFormat="1" applyFont="1" applyFill="1" applyBorder="1" applyAlignment="1">
      <alignment vertical="center" wrapText="1"/>
    </xf>
    <xf numFmtId="0" fontId="13" fillId="2" borderId="1" xfId="0" applyFont="1" applyFill="1" applyBorder="1"/>
    <xf numFmtId="0" fontId="13" fillId="2" borderId="0" xfId="0" applyFont="1" applyFill="1"/>
    <xf numFmtId="0" fontId="16" fillId="2" borderId="1" xfId="0" applyFont="1" applyFill="1" applyBorder="1"/>
    <xf numFmtId="0" fontId="17" fillId="2" borderId="1" xfId="3" applyFont="1" applyFill="1" applyBorder="1" applyAlignment="1">
      <alignment vertical="center" wrapText="1"/>
    </xf>
    <xf numFmtId="2" fontId="17" fillId="2" borderId="1" xfId="3" applyNumberFormat="1" applyFont="1" applyFill="1" applyBorder="1" applyAlignment="1">
      <alignment vertical="center" wrapText="1"/>
    </xf>
    <xf numFmtId="0" fontId="17" fillId="2" borderId="1" xfId="3" applyFont="1" applyFill="1" applyBorder="1" applyAlignment="1">
      <alignment horizontal="left" vertical="center" wrapText="1"/>
    </xf>
    <xf numFmtId="0" fontId="17" fillId="2" borderId="1" xfId="3" applyFont="1" applyFill="1" applyBorder="1" applyAlignment="1">
      <alignment vertical="center"/>
    </xf>
    <xf numFmtId="2" fontId="17" fillId="2" borderId="1" xfId="3" applyNumberFormat="1" applyFont="1" applyFill="1" applyBorder="1" applyAlignment="1">
      <alignment vertical="center"/>
    </xf>
    <xf numFmtId="0" fontId="16" fillId="2" borderId="1" xfId="0" applyFont="1" applyFill="1" applyBorder="1" applyAlignment="1"/>
    <xf numFmtId="0" fontId="13" fillId="2" borderId="1" xfId="0" applyFont="1" applyFill="1" applyBorder="1" applyAlignment="1"/>
    <xf numFmtId="0" fontId="18" fillId="2" borderId="1" xfId="0" applyFont="1" applyFill="1" applyBorder="1"/>
    <xf numFmtId="0" fontId="14" fillId="2" borderId="1" xfId="0" applyFont="1" applyFill="1" applyBorder="1"/>
    <xf numFmtId="0" fontId="17" fillId="9" borderId="1" xfId="3" applyFont="1" applyFill="1" applyBorder="1" applyAlignment="1">
      <alignment vertical="center" wrapText="1"/>
    </xf>
    <xf numFmtId="2" fontId="17" fillId="9" borderId="1" xfId="3" applyNumberFormat="1" applyFont="1" applyFill="1" applyBorder="1" applyAlignment="1">
      <alignment vertical="center" wrapText="1"/>
    </xf>
    <xf numFmtId="0" fontId="17" fillId="9" borderId="1" xfId="3" applyFont="1" applyFill="1" applyBorder="1" applyAlignment="1">
      <alignment horizontal="left" vertical="center" wrapText="1"/>
    </xf>
    <xf numFmtId="0" fontId="17" fillId="9" borderId="1" xfId="3" applyFont="1" applyFill="1" applyBorder="1" applyAlignment="1">
      <alignment vertical="center"/>
    </xf>
    <xf numFmtId="2" fontId="17" fillId="9" borderId="1" xfId="3" applyNumberFormat="1" applyFont="1" applyFill="1" applyBorder="1" applyAlignment="1">
      <alignment vertical="center"/>
    </xf>
    <xf numFmtId="0" fontId="16" fillId="9" borderId="1" xfId="0" applyFont="1" applyFill="1" applyBorder="1"/>
    <xf numFmtId="0" fontId="13" fillId="9" borderId="1" xfId="0" applyFont="1" applyFill="1" applyBorder="1"/>
    <xf numFmtId="0" fontId="14" fillId="4" borderId="1" xfId="0" applyFont="1" applyFill="1" applyBorder="1"/>
    <xf numFmtId="0" fontId="14" fillId="6" borderId="1" xfId="0" applyFont="1" applyFill="1" applyBorder="1"/>
    <xf numFmtId="0" fontId="14" fillId="7" borderId="1" xfId="0" applyFont="1" applyFill="1" applyBorder="1"/>
    <xf numFmtId="0" fontId="14" fillId="7" borderId="1" xfId="0" applyFont="1" applyFill="1" applyBorder="1" applyAlignment="1"/>
    <xf numFmtId="0" fontId="14" fillId="9" borderId="1" xfId="0" applyFont="1" applyFill="1" applyBorder="1"/>
    <xf numFmtId="0" fontId="14" fillId="9" borderId="1" xfId="0" applyFont="1" applyFill="1" applyBorder="1" applyAlignment="1"/>
    <xf numFmtId="0" fontId="13" fillId="2" borderId="0" xfId="0" applyFont="1" applyFill="1" applyBorder="1"/>
    <xf numFmtId="0" fontId="13" fillId="0" borderId="0" xfId="0" applyFont="1" applyBorder="1"/>
    <xf numFmtId="0" fontId="18" fillId="2" borderId="0" xfId="0" applyFont="1" applyFill="1" applyBorder="1"/>
    <xf numFmtId="0" fontId="18" fillId="0" borderId="0" xfId="0" applyFont="1" applyBorder="1"/>
    <xf numFmtId="0" fontId="14" fillId="7" borderId="2" xfId="0" applyFont="1" applyFill="1" applyBorder="1" applyAlignment="1"/>
    <xf numFmtId="2" fontId="17" fillId="7" borderId="2" xfId="3" applyNumberFormat="1" applyFont="1" applyFill="1" applyBorder="1" applyAlignment="1">
      <alignment vertical="center" wrapText="1"/>
    </xf>
    <xf numFmtId="0" fontId="18" fillId="0" borderId="0" xfId="0" applyFont="1"/>
    <xf numFmtId="0" fontId="13" fillId="5" borderId="0" xfId="0" applyFont="1" applyFill="1" applyBorder="1"/>
    <xf numFmtId="0" fontId="18" fillId="5" borderId="0" xfId="0" applyFont="1" applyFill="1" applyBorder="1"/>
    <xf numFmtId="0" fontId="20" fillId="5" borderId="0" xfId="0" applyFont="1" applyFill="1" applyBorder="1"/>
    <xf numFmtId="0" fontId="21" fillId="5" borderId="0" xfId="0" applyFont="1" applyFill="1" applyBorder="1"/>
    <xf numFmtId="0" fontId="22" fillId="5" borderId="0" xfId="0" applyFont="1" applyFill="1" applyBorder="1"/>
    <xf numFmtId="0" fontId="17" fillId="7" borderId="1" xfId="3" applyFont="1" applyFill="1" applyBorder="1" applyAlignment="1">
      <alignment horizontal="left" vertical="center" wrapText="1"/>
    </xf>
    <xf numFmtId="0" fontId="17" fillId="7" borderId="1" xfId="3" applyFont="1" applyFill="1" applyBorder="1" applyAlignment="1">
      <alignment vertical="center"/>
    </xf>
    <xf numFmtId="2" fontId="17" fillId="7" borderId="2" xfId="3" applyNumberFormat="1" applyFont="1" applyFill="1" applyBorder="1" applyAlignment="1">
      <alignment vertical="center"/>
    </xf>
    <xf numFmtId="2" fontId="17" fillId="7" borderId="1" xfId="3" applyNumberFormat="1" applyFont="1" applyFill="1" applyBorder="1" applyAlignment="1">
      <alignment vertical="center"/>
    </xf>
    <xf numFmtId="0" fontId="13" fillId="7" borderId="1" xfId="0" applyFont="1" applyFill="1" applyBorder="1"/>
    <xf numFmtId="0" fontId="13" fillId="10" borderId="1" xfId="0" applyFont="1" applyFill="1" applyBorder="1"/>
    <xf numFmtId="0" fontId="18" fillId="10" borderId="1" xfId="0" applyFont="1" applyFill="1" applyBorder="1"/>
    <xf numFmtId="0" fontId="23" fillId="0" borderId="0" xfId="0" applyFont="1"/>
    <xf numFmtId="0" fontId="23" fillId="0" borderId="1" xfId="0" applyFont="1" applyBorder="1"/>
    <xf numFmtId="2" fontId="23" fillId="0" borderId="1" xfId="0" applyNumberFormat="1" applyFont="1" applyBorder="1"/>
    <xf numFmtId="0" fontId="24" fillId="0" borderId="1" xfId="0" applyFont="1" applyBorder="1"/>
    <xf numFmtId="0" fontId="25" fillId="0" borderId="1" xfId="0" applyFont="1" applyBorder="1"/>
    <xf numFmtId="2" fontId="25" fillId="0" borderId="1" xfId="0" applyNumberFormat="1" applyFont="1" applyBorder="1"/>
    <xf numFmtId="0" fontId="19" fillId="0" borderId="0" xfId="0" applyFont="1"/>
    <xf numFmtId="0" fontId="23" fillId="6" borderId="0" xfId="0" applyFont="1" applyFill="1"/>
    <xf numFmtId="0" fontId="23" fillId="0" borderId="1" xfId="0" applyFont="1" applyBorder="1" applyAlignment="1">
      <alignment wrapText="1"/>
    </xf>
    <xf numFmtId="0" fontId="25" fillId="2" borderId="1" xfId="0" applyFont="1" applyFill="1" applyBorder="1"/>
    <xf numFmtId="2" fontId="25" fillId="2" borderId="1" xfId="0" applyNumberFormat="1" applyFont="1" applyFill="1" applyBorder="1"/>
    <xf numFmtId="0" fontId="19" fillId="2" borderId="0" xfId="0" applyFont="1" applyFill="1"/>
    <xf numFmtId="0" fontId="23" fillId="0" borderId="0" xfId="0" applyFont="1" applyAlignment="1"/>
    <xf numFmtId="0" fontId="13" fillId="0" borderId="0" xfId="0" applyFont="1" applyAlignment="1"/>
    <xf numFmtId="0" fontId="27" fillId="2" borderId="0" xfId="0" applyFont="1" applyFill="1"/>
    <xf numFmtId="0" fontId="14" fillId="0" borderId="0" xfId="0" applyFont="1" applyAlignment="1">
      <alignment horizontal="center"/>
    </xf>
    <xf numFmtId="0" fontId="27" fillId="0" borderId="0" xfId="0" applyFont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wrapText="1"/>
    </xf>
    <xf numFmtId="0" fontId="28" fillId="0" borderId="1" xfId="0" applyFont="1" applyBorder="1"/>
    <xf numFmtId="0" fontId="20" fillId="0" borderId="1" xfId="0" applyFont="1" applyBorder="1"/>
    <xf numFmtId="0" fontId="21" fillId="0" borderId="1" xfId="0" applyFont="1" applyBorder="1" applyAlignment="1">
      <alignment vertical="center"/>
    </xf>
    <xf numFmtId="0" fontId="20" fillId="2" borderId="1" xfId="0" applyFont="1" applyFill="1" applyBorder="1"/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/>
    <xf numFmtId="0" fontId="13" fillId="0" borderId="0" xfId="0" applyFont="1" applyFill="1"/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0" fillId="0" borderId="0" xfId="0" applyFont="1"/>
    <xf numFmtId="0" fontId="24" fillId="0" borderId="0" xfId="0" applyFont="1" applyFill="1" applyAlignment="1">
      <alignment horizontal="center"/>
    </xf>
    <xf numFmtId="0" fontId="28" fillId="0" borderId="1" xfId="0" applyFont="1" applyFill="1" applyBorder="1" applyAlignment="1" applyProtection="1">
      <alignment horizontal="center" vertical="center"/>
      <protection locked="0"/>
    </xf>
    <xf numFmtId="0" fontId="20" fillId="0" borderId="1" xfId="0" applyFont="1" applyBorder="1" applyProtection="1"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/>
    <xf numFmtId="0" fontId="4" fillId="0" borderId="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24" fillId="9" borderId="0" xfId="0" applyFont="1" applyFill="1" applyAlignment="1">
      <alignment horizontal="center"/>
    </xf>
    <xf numFmtId="0" fontId="24" fillId="4" borderId="0" xfId="0" applyFont="1" applyFill="1" applyAlignment="1">
      <alignment horizontal="center"/>
    </xf>
    <xf numFmtId="0" fontId="26" fillId="0" borderId="1" xfId="0" applyFont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8" fillId="0" borderId="1" xfId="0" applyFont="1" applyBorder="1" applyAlignment="1">
      <alignment horizontal="center" vertical="center" wrapText="1"/>
    </xf>
  </cellXfs>
  <cellStyles count="9">
    <cellStyle name="Comma" xfId="1" builtinId="3"/>
    <cellStyle name="Comma 2" xfId="5" xr:uid="{00000000-0005-0000-0000-000001000000}"/>
    <cellStyle name="Comma 2 3" xfId="7" xr:uid="{00000000-0005-0000-0000-000002000000}"/>
    <cellStyle name="Comma 4" xfId="8" xr:uid="{00000000-0005-0000-0000-000003000000}"/>
    <cellStyle name="Normal" xfId="0" builtinId="0"/>
    <cellStyle name="Normal 2" xfId="2" xr:uid="{00000000-0005-0000-0000-000005000000}"/>
    <cellStyle name="Normal 21" xfId="4" xr:uid="{00000000-0005-0000-0000-000006000000}"/>
    <cellStyle name="Normal 3" xfId="3" xr:uid="{00000000-0005-0000-0000-000007000000}"/>
    <cellStyle name="Normal 8" xfId="6" xr:uid="{00000000-0005-0000-0000-000008000000}"/>
  </cellStyles>
  <dxfs count="0"/>
  <tableStyles count="0" defaultTableStyle="TableStyleMedium2" defaultPivotStyle="PivotStyleLight16"/>
  <colors>
    <mruColors>
      <color rgb="FFCCFF66"/>
      <color rgb="FF9F8A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666750</xdr:colOff>
      <xdr:row>0</xdr:row>
      <xdr:rowOff>0</xdr:rowOff>
    </xdr:from>
    <xdr:to>
      <xdr:col>12</xdr:col>
      <xdr:colOff>381953</xdr:colOff>
      <xdr:row>4</xdr:row>
      <xdr:rowOff>38846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0"/>
          <a:ext cx="1058228" cy="934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87086</xdr:colOff>
      <xdr:row>100</xdr:row>
      <xdr:rowOff>123720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576646" y="770982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414737</xdr:colOff>
      <xdr:row>0</xdr:row>
      <xdr:rowOff>0</xdr:rowOff>
    </xdr:from>
    <xdr:to>
      <xdr:col>9</xdr:col>
      <xdr:colOff>1495425</xdr:colOff>
      <xdr:row>2</xdr:row>
      <xdr:rowOff>66675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7212" y="0"/>
          <a:ext cx="1080688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08"/>
  <sheetViews>
    <sheetView workbookViewId="0">
      <selection activeCell="N4" sqref="N4:P5"/>
    </sheetView>
  </sheetViews>
  <sheetFormatPr defaultColWidth="9" defaultRowHeight="15" x14ac:dyDescent="0.25"/>
  <cols>
    <col min="1" max="1" width="4.625" style="61" customWidth="1"/>
    <col min="2" max="2" width="23.75" style="1" customWidth="1"/>
    <col min="3" max="3" width="9" style="61"/>
    <col min="4" max="4" width="8.75" style="1" customWidth="1"/>
    <col min="5" max="5" width="8.625" style="1" customWidth="1"/>
    <col min="6" max="6" width="9" style="1" customWidth="1"/>
    <col min="7" max="7" width="13.875" style="1" customWidth="1"/>
    <col min="8" max="8" width="7.875" style="1" customWidth="1"/>
    <col min="9" max="9" width="7.625" style="1" customWidth="1"/>
    <col min="10" max="10" width="9.375" style="1" bestFit="1" customWidth="1"/>
    <col min="11" max="11" width="10.625" style="62" bestFit="1" customWidth="1"/>
    <col min="12" max="12" width="7" style="1" customWidth="1"/>
    <col min="13" max="13" width="7.375" style="1" customWidth="1"/>
    <col min="14" max="14" width="9.75" style="1" customWidth="1"/>
    <col min="15" max="15" width="11.25" style="1" customWidth="1"/>
    <col min="16" max="16" width="12.25" style="1" customWidth="1"/>
    <col min="17" max="16384" width="9" style="1"/>
  </cols>
  <sheetData>
    <row r="1" spans="1:16" ht="18.75" x14ac:dyDescent="0.25">
      <c r="A1" s="163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x14ac:dyDescent="0.25">
      <c r="A2" s="164" t="s">
        <v>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</row>
    <row r="3" spans="1:16" ht="21.75" customHeight="1" x14ac:dyDescent="0.25">
      <c r="A3" s="2"/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6" ht="15" customHeight="1" x14ac:dyDescent="0.25">
      <c r="A4" s="165" t="s">
        <v>2</v>
      </c>
      <c r="B4" s="165" t="s">
        <v>3</v>
      </c>
      <c r="C4" s="165" t="s">
        <v>4</v>
      </c>
      <c r="D4" s="166" t="s">
        <v>5</v>
      </c>
      <c r="E4" s="167"/>
      <c r="F4" s="167"/>
      <c r="G4" s="167"/>
      <c r="H4" s="167"/>
      <c r="I4" s="167"/>
      <c r="J4" s="167"/>
      <c r="K4" s="167"/>
      <c r="L4" s="167"/>
      <c r="M4" s="168"/>
      <c r="N4" s="169" t="s">
        <v>6</v>
      </c>
      <c r="O4" s="170" t="s">
        <v>7</v>
      </c>
      <c r="P4" s="170" t="s">
        <v>8</v>
      </c>
    </row>
    <row r="5" spans="1:16" ht="25.5" x14ac:dyDescent="0.25">
      <c r="A5" s="165"/>
      <c r="B5" s="165"/>
      <c r="C5" s="165"/>
      <c r="D5" s="6" t="s">
        <v>9</v>
      </c>
      <c r="E5" s="6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8" t="s">
        <v>16</v>
      </c>
      <c r="L5" s="7" t="s">
        <v>17</v>
      </c>
      <c r="M5" s="7" t="s">
        <v>18</v>
      </c>
      <c r="N5" s="169"/>
      <c r="O5" s="171"/>
      <c r="P5" s="171"/>
    </row>
    <row r="6" spans="1:16" x14ac:dyDescent="0.25">
      <c r="A6" s="9" t="s">
        <v>19</v>
      </c>
      <c r="B6" s="10" t="s">
        <v>20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16" x14ac:dyDescent="0.25">
      <c r="A7" s="13">
        <v>1</v>
      </c>
      <c r="B7" s="14" t="s">
        <v>21</v>
      </c>
      <c r="C7" s="15" t="s">
        <v>22</v>
      </c>
      <c r="D7" s="16">
        <v>24</v>
      </c>
      <c r="E7" s="17">
        <v>69</v>
      </c>
      <c r="F7" s="17">
        <v>176</v>
      </c>
      <c r="G7" s="18">
        <v>119</v>
      </c>
      <c r="H7" s="19">
        <v>0</v>
      </c>
      <c r="I7" s="18">
        <v>116</v>
      </c>
      <c r="J7" s="18">
        <v>158</v>
      </c>
      <c r="K7" s="18">
        <v>48</v>
      </c>
      <c r="L7" s="18">
        <v>30</v>
      </c>
      <c r="M7" s="18">
        <v>142</v>
      </c>
      <c r="N7" s="20">
        <f>SUM(D7:M7)</f>
        <v>882</v>
      </c>
      <c r="O7" s="21"/>
      <c r="P7" s="21">
        <f>ROUND(N7*O7,2)</f>
        <v>0</v>
      </c>
    </row>
    <row r="8" spans="1:16" x14ac:dyDescent="0.25">
      <c r="A8" s="22">
        <v>2</v>
      </c>
      <c r="B8" s="23" t="s">
        <v>23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20"/>
      <c r="O8" s="24"/>
      <c r="P8" s="24"/>
    </row>
    <row r="9" spans="1:16" x14ac:dyDescent="0.25">
      <c r="A9" s="8">
        <v>2.1</v>
      </c>
      <c r="B9" s="25" t="s">
        <v>24</v>
      </c>
      <c r="C9" s="15" t="s">
        <v>25</v>
      </c>
      <c r="D9" s="17">
        <v>0</v>
      </c>
      <c r="E9" s="17">
        <v>0</v>
      </c>
      <c r="F9" s="17">
        <v>1.5</v>
      </c>
      <c r="G9" s="18">
        <v>1</v>
      </c>
      <c r="H9" s="18">
        <v>1</v>
      </c>
      <c r="I9" s="18">
        <v>1</v>
      </c>
      <c r="J9" s="17">
        <v>1.5</v>
      </c>
      <c r="K9" s="19">
        <v>0</v>
      </c>
      <c r="L9" s="19">
        <v>0</v>
      </c>
      <c r="M9" s="17">
        <v>1.5</v>
      </c>
      <c r="N9" s="20">
        <f>SUM(D9:M9)</f>
        <v>7.5</v>
      </c>
      <c r="O9" s="21"/>
      <c r="P9" s="21">
        <f t="shared" ref="P9:P72" si="0">ROUND(N9*O9,2)</f>
        <v>0</v>
      </c>
    </row>
    <row r="10" spans="1:16" x14ac:dyDescent="0.25">
      <c r="A10" s="8">
        <v>2.2000000000000002</v>
      </c>
      <c r="B10" s="25" t="s">
        <v>26</v>
      </c>
      <c r="C10" s="15" t="s">
        <v>25</v>
      </c>
      <c r="D10" s="16">
        <v>1.5</v>
      </c>
      <c r="E10" s="17">
        <v>5</v>
      </c>
      <c r="F10" s="17">
        <v>7</v>
      </c>
      <c r="G10" s="18">
        <v>5</v>
      </c>
      <c r="H10" s="18">
        <v>3</v>
      </c>
      <c r="I10" s="18">
        <v>5</v>
      </c>
      <c r="J10" s="17">
        <v>7</v>
      </c>
      <c r="K10" s="18">
        <v>1</v>
      </c>
      <c r="L10" s="18">
        <v>1</v>
      </c>
      <c r="M10" s="17">
        <v>7</v>
      </c>
      <c r="N10" s="20">
        <f>SUM(D10:M10)</f>
        <v>42.5</v>
      </c>
      <c r="O10" s="21"/>
      <c r="P10" s="21">
        <f t="shared" si="0"/>
        <v>0</v>
      </c>
    </row>
    <row r="11" spans="1:16" x14ac:dyDescent="0.25">
      <c r="A11" s="8">
        <v>2.2999999999999998</v>
      </c>
      <c r="B11" s="25" t="s">
        <v>27</v>
      </c>
      <c r="C11" s="15" t="s">
        <v>25</v>
      </c>
      <c r="D11" s="16">
        <v>0.5</v>
      </c>
      <c r="E11" s="17">
        <v>0.65</v>
      </c>
      <c r="F11" s="17">
        <v>1.5</v>
      </c>
      <c r="G11" s="18">
        <v>1</v>
      </c>
      <c r="H11" s="18">
        <v>1</v>
      </c>
      <c r="I11" s="18">
        <v>1</v>
      </c>
      <c r="J11" s="17">
        <v>1.5</v>
      </c>
      <c r="K11" s="18">
        <v>0.5</v>
      </c>
      <c r="L11" s="19">
        <v>0</v>
      </c>
      <c r="M11" s="17">
        <v>1.5</v>
      </c>
      <c r="N11" s="20">
        <f>SUM(D11:M11)</f>
        <v>9.15</v>
      </c>
      <c r="O11" s="21"/>
      <c r="P11" s="21">
        <f t="shared" si="0"/>
        <v>0</v>
      </c>
    </row>
    <row r="12" spans="1:16" x14ac:dyDescent="0.25">
      <c r="A12" s="8">
        <v>2.4</v>
      </c>
      <c r="B12" s="25" t="s">
        <v>28</v>
      </c>
      <c r="C12" s="15" t="s">
        <v>25</v>
      </c>
      <c r="D12" s="17">
        <v>0</v>
      </c>
      <c r="E12" s="17">
        <v>0</v>
      </c>
      <c r="F12" s="17">
        <v>1</v>
      </c>
      <c r="G12" s="18">
        <v>1</v>
      </c>
      <c r="H12" s="18">
        <v>1</v>
      </c>
      <c r="I12" s="18">
        <v>1</v>
      </c>
      <c r="J12" s="17">
        <v>1</v>
      </c>
      <c r="K12" s="19">
        <v>0</v>
      </c>
      <c r="L12" s="19">
        <v>0</v>
      </c>
      <c r="M12" s="17">
        <v>1</v>
      </c>
      <c r="N12" s="20">
        <f>SUM(D12:M12)</f>
        <v>6</v>
      </c>
      <c r="O12" s="21"/>
      <c r="P12" s="21">
        <f t="shared" si="0"/>
        <v>0</v>
      </c>
    </row>
    <row r="13" spans="1:16" x14ac:dyDescent="0.25">
      <c r="A13" s="8">
        <v>2.5</v>
      </c>
      <c r="B13" s="25" t="s">
        <v>29</v>
      </c>
      <c r="C13" s="15" t="s">
        <v>30</v>
      </c>
      <c r="D13" s="17">
        <v>0</v>
      </c>
      <c r="E13" s="17">
        <v>0</v>
      </c>
      <c r="F13" s="17">
        <v>1</v>
      </c>
      <c r="G13" s="18">
        <v>1</v>
      </c>
      <c r="H13" s="18">
        <v>1</v>
      </c>
      <c r="I13" s="18">
        <v>1</v>
      </c>
      <c r="J13" s="17">
        <v>1</v>
      </c>
      <c r="K13" s="19">
        <v>0</v>
      </c>
      <c r="L13" s="19">
        <v>0</v>
      </c>
      <c r="M13" s="17">
        <v>1</v>
      </c>
      <c r="N13" s="20">
        <f>SUM(D13:M13)</f>
        <v>6</v>
      </c>
      <c r="O13" s="21"/>
      <c r="P13" s="21">
        <f t="shared" si="0"/>
        <v>0</v>
      </c>
    </row>
    <row r="14" spans="1:16" x14ac:dyDescent="0.25">
      <c r="A14" s="26">
        <v>3</v>
      </c>
      <c r="B14" s="23" t="s">
        <v>31</v>
      </c>
      <c r="C14" s="15"/>
      <c r="D14" s="15"/>
      <c r="E14" s="15"/>
      <c r="F14" s="15"/>
      <c r="G14" s="15"/>
      <c r="H14" s="15"/>
      <c r="I14" s="15"/>
      <c r="J14" s="15"/>
      <c r="K14" s="18"/>
      <c r="L14" s="15"/>
      <c r="M14" s="15"/>
      <c r="N14" s="20"/>
      <c r="O14" s="24"/>
      <c r="P14" s="21"/>
    </row>
    <row r="15" spans="1:16" x14ac:dyDescent="0.25">
      <c r="A15" s="8">
        <v>3.1</v>
      </c>
      <c r="B15" s="25" t="s">
        <v>32</v>
      </c>
      <c r="C15" s="15" t="s">
        <v>33</v>
      </c>
      <c r="D15" s="16">
        <v>40</v>
      </c>
      <c r="E15" s="17">
        <v>92</v>
      </c>
      <c r="F15" s="17">
        <v>390</v>
      </c>
      <c r="G15" s="18">
        <v>265</v>
      </c>
      <c r="H15" s="17">
        <v>0</v>
      </c>
      <c r="I15" s="18">
        <v>270</v>
      </c>
      <c r="J15" s="18">
        <v>400</v>
      </c>
      <c r="K15" s="18">
        <v>70</v>
      </c>
      <c r="L15" s="18">
        <v>59</v>
      </c>
      <c r="M15" s="18">
        <v>114</v>
      </c>
      <c r="N15" s="20">
        <f t="shared" ref="N15:N54" si="1">SUM(D15:M15)</f>
        <v>1700</v>
      </c>
      <c r="O15" s="21"/>
      <c r="P15" s="21">
        <f>ROUND(N15*O15,2)</f>
        <v>0</v>
      </c>
    </row>
    <row r="16" spans="1:16" x14ac:dyDescent="0.25">
      <c r="A16" s="8">
        <v>3.2</v>
      </c>
      <c r="B16" s="25" t="s">
        <v>34</v>
      </c>
      <c r="C16" s="15" t="s">
        <v>33</v>
      </c>
      <c r="D16" s="17">
        <v>0</v>
      </c>
      <c r="E16" s="17">
        <v>45</v>
      </c>
      <c r="F16" s="17">
        <v>164</v>
      </c>
      <c r="G16" s="18">
        <v>108</v>
      </c>
      <c r="H16" s="17">
        <v>0</v>
      </c>
      <c r="I16" s="18">
        <v>108</v>
      </c>
      <c r="J16" s="18">
        <v>164</v>
      </c>
      <c r="K16" s="19">
        <v>0</v>
      </c>
      <c r="L16" s="19">
        <v>0</v>
      </c>
      <c r="M16" s="18">
        <v>58</v>
      </c>
      <c r="N16" s="20">
        <f t="shared" si="1"/>
        <v>647</v>
      </c>
      <c r="O16" s="21"/>
      <c r="P16" s="21">
        <f t="shared" si="0"/>
        <v>0</v>
      </c>
    </row>
    <row r="17" spans="1:16" x14ac:dyDescent="0.25">
      <c r="A17" s="8">
        <v>4</v>
      </c>
      <c r="B17" s="25" t="s">
        <v>35</v>
      </c>
      <c r="C17" s="15" t="s">
        <v>33</v>
      </c>
      <c r="D17" s="16">
        <v>0.5</v>
      </c>
      <c r="E17" s="17">
        <v>2</v>
      </c>
      <c r="F17" s="17">
        <v>6</v>
      </c>
      <c r="G17" s="18">
        <v>4</v>
      </c>
      <c r="H17" s="18">
        <v>3</v>
      </c>
      <c r="I17" s="18">
        <v>4</v>
      </c>
      <c r="J17" s="18">
        <v>6</v>
      </c>
      <c r="K17" s="18">
        <v>1</v>
      </c>
      <c r="L17" s="18">
        <v>1</v>
      </c>
      <c r="M17" s="18">
        <v>2</v>
      </c>
      <c r="N17" s="20">
        <f t="shared" si="1"/>
        <v>29.5</v>
      </c>
      <c r="O17" s="24"/>
      <c r="P17" s="21">
        <f t="shared" si="0"/>
        <v>0</v>
      </c>
    </row>
    <row r="18" spans="1:16" s="28" customFormat="1" x14ac:dyDescent="0.15">
      <c r="A18" s="8">
        <f>A17+1</f>
        <v>5</v>
      </c>
      <c r="B18" s="25" t="s">
        <v>36</v>
      </c>
      <c r="C18" s="15" t="s">
        <v>37</v>
      </c>
      <c r="D18" s="16">
        <v>21.25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9">
        <v>0</v>
      </c>
      <c r="K18" s="19">
        <v>0</v>
      </c>
      <c r="L18" s="19">
        <v>0</v>
      </c>
      <c r="M18" s="18">
        <v>62.5</v>
      </c>
      <c r="N18" s="20">
        <f t="shared" si="1"/>
        <v>83.75</v>
      </c>
      <c r="O18" s="27"/>
      <c r="P18" s="21">
        <f t="shared" si="0"/>
        <v>0</v>
      </c>
    </row>
    <row r="19" spans="1:16" s="28" customFormat="1" x14ac:dyDescent="0.15">
      <c r="A19" s="8">
        <f t="shared" ref="A19:A55" si="2">A18+1</f>
        <v>6</v>
      </c>
      <c r="B19" s="25" t="s">
        <v>38</v>
      </c>
      <c r="C19" s="15" t="s">
        <v>39</v>
      </c>
      <c r="D19" s="16">
        <v>4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9">
        <v>0</v>
      </c>
      <c r="K19" s="19">
        <v>0</v>
      </c>
      <c r="L19" s="19">
        <v>0</v>
      </c>
      <c r="M19" s="18">
        <v>6</v>
      </c>
      <c r="N19" s="20">
        <f t="shared" si="1"/>
        <v>10</v>
      </c>
      <c r="O19" s="27"/>
      <c r="P19" s="21">
        <f t="shared" si="0"/>
        <v>0</v>
      </c>
    </row>
    <row r="20" spans="1:16" s="28" customFormat="1" x14ac:dyDescent="0.15">
      <c r="A20" s="8">
        <f t="shared" si="2"/>
        <v>7</v>
      </c>
      <c r="B20" s="25" t="s">
        <v>40</v>
      </c>
      <c r="C20" s="15" t="s">
        <v>25</v>
      </c>
      <c r="D20" s="16">
        <v>1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9">
        <v>0</v>
      </c>
      <c r="K20" s="19">
        <v>0</v>
      </c>
      <c r="L20" s="19">
        <v>0</v>
      </c>
      <c r="M20" s="18">
        <v>1</v>
      </c>
      <c r="N20" s="20">
        <f t="shared" si="1"/>
        <v>2</v>
      </c>
      <c r="O20" s="27"/>
      <c r="P20" s="21">
        <f t="shared" si="0"/>
        <v>0</v>
      </c>
    </row>
    <row r="21" spans="1:16" x14ac:dyDescent="0.25">
      <c r="A21" s="8">
        <f t="shared" si="2"/>
        <v>8</v>
      </c>
      <c r="B21" s="25" t="s">
        <v>41</v>
      </c>
      <c r="C21" s="15" t="s">
        <v>42</v>
      </c>
      <c r="D21" s="17">
        <v>0</v>
      </c>
      <c r="E21" s="17">
        <v>3.1799999999999997</v>
      </c>
      <c r="F21" s="17">
        <v>3.1799999999999997</v>
      </c>
      <c r="G21" s="17">
        <v>0</v>
      </c>
      <c r="H21" s="17">
        <v>0</v>
      </c>
      <c r="I21" s="17">
        <v>0</v>
      </c>
      <c r="J21" s="19">
        <v>0</v>
      </c>
      <c r="K21" s="18">
        <v>3</v>
      </c>
      <c r="L21" s="18">
        <v>3.1799999999999997</v>
      </c>
      <c r="M21" s="18">
        <v>6.3599999999999994</v>
      </c>
      <c r="N21" s="20">
        <f t="shared" si="1"/>
        <v>18.899999999999999</v>
      </c>
      <c r="O21" s="24"/>
      <c r="P21" s="21">
        <f t="shared" si="0"/>
        <v>0</v>
      </c>
    </row>
    <row r="22" spans="1:16" x14ac:dyDescent="0.25">
      <c r="A22" s="8">
        <f t="shared" si="2"/>
        <v>9</v>
      </c>
      <c r="B22" s="25" t="s">
        <v>43</v>
      </c>
      <c r="C22" s="15" t="s">
        <v>42</v>
      </c>
      <c r="D22" s="17">
        <v>0</v>
      </c>
      <c r="E22" s="17">
        <v>10.56</v>
      </c>
      <c r="F22" s="17">
        <v>0</v>
      </c>
      <c r="G22" s="17">
        <v>0</v>
      </c>
      <c r="H22" s="17">
        <v>0</v>
      </c>
      <c r="I22" s="17">
        <v>0</v>
      </c>
      <c r="J22" s="19">
        <v>0</v>
      </c>
      <c r="K22" s="19">
        <v>0</v>
      </c>
      <c r="L22" s="19">
        <v>0</v>
      </c>
      <c r="M22" s="18">
        <v>12.44</v>
      </c>
      <c r="N22" s="20">
        <f t="shared" si="1"/>
        <v>23</v>
      </c>
      <c r="O22" s="24"/>
      <c r="P22" s="21">
        <f t="shared" si="0"/>
        <v>0</v>
      </c>
    </row>
    <row r="23" spans="1:16" ht="25.5" x14ac:dyDescent="0.25">
      <c r="A23" s="8">
        <f t="shared" si="2"/>
        <v>10</v>
      </c>
      <c r="B23" s="14" t="s">
        <v>44</v>
      </c>
      <c r="C23" s="15" t="s">
        <v>45</v>
      </c>
      <c r="D23" s="16">
        <v>1</v>
      </c>
      <c r="E23" s="17">
        <v>3</v>
      </c>
      <c r="F23" s="17">
        <v>1</v>
      </c>
      <c r="G23" s="18">
        <v>1</v>
      </c>
      <c r="H23" s="17">
        <v>0</v>
      </c>
      <c r="I23" s="18">
        <v>1</v>
      </c>
      <c r="J23" s="18">
        <v>1</v>
      </c>
      <c r="K23" s="18">
        <v>2</v>
      </c>
      <c r="L23" s="18">
        <v>1</v>
      </c>
      <c r="M23" s="18">
        <v>6</v>
      </c>
      <c r="N23" s="20">
        <f t="shared" si="1"/>
        <v>17</v>
      </c>
      <c r="O23" s="24"/>
      <c r="P23" s="21">
        <f t="shared" si="0"/>
        <v>0</v>
      </c>
    </row>
    <row r="24" spans="1:16" x14ac:dyDescent="0.25">
      <c r="A24" s="8">
        <f t="shared" si="2"/>
        <v>11</v>
      </c>
      <c r="B24" s="25" t="s">
        <v>46</v>
      </c>
      <c r="C24" s="15" t="s">
        <v>33</v>
      </c>
      <c r="D24" s="17">
        <v>0</v>
      </c>
      <c r="E24" s="17">
        <v>53.5</v>
      </c>
      <c r="F24" s="17">
        <v>26.7</v>
      </c>
      <c r="G24" s="17">
        <v>0</v>
      </c>
      <c r="H24" s="18">
        <v>40.6</v>
      </c>
      <c r="I24" s="17">
        <v>0</v>
      </c>
      <c r="J24" s="19">
        <v>0</v>
      </c>
      <c r="K24" s="18">
        <v>42.75</v>
      </c>
      <c r="L24" s="18">
        <v>26.75</v>
      </c>
      <c r="M24" s="18">
        <v>106.9</v>
      </c>
      <c r="N24" s="20">
        <f t="shared" si="1"/>
        <v>297.20000000000005</v>
      </c>
      <c r="O24" s="24"/>
      <c r="P24" s="21">
        <f t="shared" si="0"/>
        <v>0</v>
      </c>
    </row>
    <row r="25" spans="1:16" s="30" customFormat="1" ht="25.5" x14ac:dyDescent="0.25">
      <c r="A25" s="8">
        <f t="shared" si="2"/>
        <v>12</v>
      </c>
      <c r="B25" s="14" t="s">
        <v>47</v>
      </c>
      <c r="C25" s="15" t="s">
        <v>33</v>
      </c>
      <c r="D25" s="17">
        <v>0</v>
      </c>
      <c r="E25" s="17">
        <v>5</v>
      </c>
      <c r="F25" s="17">
        <v>5</v>
      </c>
      <c r="G25" s="17">
        <v>0</v>
      </c>
      <c r="H25" s="18">
        <v>5</v>
      </c>
      <c r="I25" s="17">
        <v>0</v>
      </c>
      <c r="J25" s="19">
        <v>0</v>
      </c>
      <c r="K25" s="18">
        <v>5</v>
      </c>
      <c r="L25" s="18">
        <v>3</v>
      </c>
      <c r="M25" s="18">
        <v>10</v>
      </c>
      <c r="N25" s="20">
        <f t="shared" si="1"/>
        <v>33</v>
      </c>
      <c r="O25" s="29"/>
      <c r="P25" s="21">
        <f t="shared" si="0"/>
        <v>0</v>
      </c>
    </row>
    <row r="26" spans="1:16" s="30" customFormat="1" ht="43.5" customHeight="1" x14ac:dyDescent="0.25">
      <c r="A26" s="8">
        <f t="shared" si="2"/>
        <v>13</v>
      </c>
      <c r="B26" s="14" t="s">
        <v>48</v>
      </c>
      <c r="C26" s="15" t="s">
        <v>33</v>
      </c>
      <c r="D26" s="17">
        <v>0</v>
      </c>
      <c r="E26" s="17">
        <v>40</v>
      </c>
      <c r="F26" s="17">
        <v>0</v>
      </c>
      <c r="G26" s="17">
        <v>0</v>
      </c>
      <c r="H26" s="17">
        <v>0</v>
      </c>
      <c r="I26" s="17">
        <v>0</v>
      </c>
      <c r="J26" s="19">
        <v>0</v>
      </c>
      <c r="K26" s="19">
        <v>0</v>
      </c>
      <c r="L26" s="19">
        <v>0</v>
      </c>
      <c r="M26" s="18">
        <v>50</v>
      </c>
      <c r="N26" s="20">
        <f t="shared" si="1"/>
        <v>90</v>
      </c>
      <c r="O26" s="29"/>
      <c r="P26" s="21">
        <f t="shared" si="0"/>
        <v>0</v>
      </c>
    </row>
    <row r="27" spans="1:16" s="30" customFormat="1" x14ac:dyDescent="0.25">
      <c r="A27" s="8">
        <f t="shared" si="2"/>
        <v>14</v>
      </c>
      <c r="B27" s="14" t="s">
        <v>49</v>
      </c>
      <c r="C27" s="15" t="s">
        <v>42</v>
      </c>
      <c r="D27" s="17">
        <v>0</v>
      </c>
      <c r="E27" s="17">
        <v>33.86</v>
      </c>
      <c r="F27" s="17">
        <v>0</v>
      </c>
      <c r="G27" s="17">
        <v>0</v>
      </c>
      <c r="H27" s="17">
        <v>0</v>
      </c>
      <c r="I27" s="17">
        <v>0</v>
      </c>
      <c r="J27" s="19">
        <v>0</v>
      </c>
      <c r="K27" s="19">
        <v>0</v>
      </c>
      <c r="L27" s="19">
        <v>0</v>
      </c>
      <c r="M27" s="18">
        <v>40.5</v>
      </c>
      <c r="N27" s="20">
        <f t="shared" si="1"/>
        <v>74.36</v>
      </c>
      <c r="O27" s="29"/>
      <c r="P27" s="21">
        <f t="shared" si="0"/>
        <v>0</v>
      </c>
    </row>
    <row r="28" spans="1:16" x14ac:dyDescent="0.25">
      <c r="A28" s="8">
        <f t="shared" si="2"/>
        <v>15</v>
      </c>
      <c r="B28" s="25" t="s">
        <v>50</v>
      </c>
      <c r="C28" s="15" t="s">
        <v>33</v>
      </c>
      <c r="D28" s="17">
        <v>0</v>
      </c>
      <c r="E28" s="17">
        <v>6.4</v>
      </c>
      <c r="F28" s="17">
        <v>37.200000000000003</v>
      </c>
      <c r="G28" s="18">
        <v>21.7</v>
      </c>
      <c r="H28" s="18">
        <v>21.7</v>
      </c>
      <c r="I28" s="18">
        <v>21.7</v>
      </c>
      <c r="J28" s="18">
        <v>37.200000000000003</v>
      </c>
      <c r="K28" s="19">
        <v>0</v>
      </c>
      <c r="L28" s="19">
        <v>0</v>
      </c>
      <c r="M28" s="18">
        <v>8</v>
      </c>
      <c r="N28" s="20">
        <f t="shared" si="1"/>
        <v>153.9</v>
      </c>
      <c r="O28" s="24"/>
      <c r="P28" s="21">
        <f t="shared" si="0"/>
        <v>0</v>
      </c>
    </row>
    <row r="29" spans="1:16" x14ac:dyDescent="0.25">
      <c r="A29" s="8">
        <f t="shared" si="2"/>
        <v>16</v>
      </c>
      <c r="B29" s="25" t="s">
        <v>51</v>
      </c>
      <c r="C29" s="15" t="s">
        <v>33</v>
      </c>
      <c r="D29" s="17">
        <v>0</v>
      </c>
      <c r="E29" s="17">
        <v>1</v>
      </c>
      <c r="F29" s="17">
        <v>3</v>
      </c>
      <c r="G29" s="18">
        <v>2</v>
      </c>
      <c r="H29" s="17">
        <v>2</v>
      </c>
      <c r="I29" s="18">
        <v>2</v>
      </c>
      <c r="J29" s="18">
        <v>3</v>
      </c>
      <c r="K29" s="19">
        <v>0</v>
      </c>
      <c r="L29" s="19">
        <v>0</v>
      </c>
      <c r="M29" s="19">
        <v>1</v>
      </c>
      <c r="N29" s="20">
        <f t="shared" si="1"/>
        <v>14</v>
      </c>
      <c r="O29" s="24"/>
      <c r="P29" s="21">
        <f t="shared" si="0"/>
        <v>0</v>
      </c>
    </row>
    <row r="30" spans="1:16" ht="51" x14ac:dyDescent="0.25">
      <c r="A30" s="8">
        <f t="shared" si="2"/>
        <v>17</v>
      </c>
      <c r="B30" s="14" t="s">
        <v>52</v>
      </c>
      <c r="C30" s="15" t="s">
        <v>53</v>
      </c>
      <c r="D30" s="17">
        <v>0</v>
      </c>
      <c r="E30" s="17">
        <v>1</v>
      </c>
      <c r="F30" s="17">
        <v>1</v>
      </c>
      <c r="G30" s="18">
        <v>1</v>
      </c>
      <c r="H30" s="19">
        <v>0</v>
      </c>
      <c r="I30" s="18">
        <v>1</v>
      </c>
      <c r="J30" s="18">
        <v>1</v>
      </c>
      <c r="K30" s="19">
        <v>0</v>
      </c>
      <c r="L30" s="18">
        <v>1</v>
      </c>
      <c r="M30" s="19">
        <v>0</v>
      </c>
      <c r="N30" s="20">
        <f t="shared" si="1"/>
        <v>6</v>
      </c>
      <c r="O30" s="24"/>
      <c r="P30" s="21">
        <f t="shared" si="0"/>
        <v>0</v>
      </c>
    </row>
    <row r="31" spans="1:16" x14ac:dyDescent="0.25">
      <c r="A31" s="8">
        <f t="shared" si="2"/>
        <v>18</v>
      </c>
      <c r="B31" s="31" t="s">
        <v>54</v>
      </c>
      <c r="C31" s="15" t="s">
        <v>55</v>
      </c>
      <c r="D31" s="17">
        <v>0</v>
      </c>
      <c r="E31" s="17">
        <v>1.5</v>
      </c>
      <c r="F31" s="17">
        <v>1.5</v>
      </c>
      <c r="G31" s="18">
        <v>1.5</v>
      </c>
      <c r="H31" s="19">
        <v>0</v>
      </c>
      <c r="I31" s="18">
        <v>1.5</v>
      </c>
      <c r="J31" s="18">
        <v>1.5</v>
      </c>
      <c r="K31" s="19">
        <v>0</v>
      </c>
      <c r="L31" s="18">
        <v>1.5</v>
      </c>
      <c r="M31" s="19">
        <v>0</v>
      </c>
      <c r="N31" s="20">
        <f t="shared" si="1"/>
        <v>9</v>
      </c>
      <c r="O31" s="24"/>
      <c r="P31" s="21">
        <f t="shared" si="0"/>
        <v>0</v>
      </c>
    </row>
    <row r="32" spans="1:16" x14ac:dyDescent="0.25">
      <c r="A32" s="8">
        <f t="shared" si="2"/>
        <v>19</v>
      </c>
      <c r="B32" s="31" t="s">
        <v>56</v>
      </c>
      <c r="C32" s="15" t="s">
        <v>53</v>
      </c>
      <c r="D32" s="17">
        <v>0</v>
      </c>
      <c r="E32" s="17">
        <v>1</v>
      </c>
      <c r="F32" s="17">
        <v>1</v>
      </c>
      <c r="G32" s="18">
        <v>1</v>
      </c>
      <c r="H32" s="19">
        <v>0</v>
      </c>
      <c r="I32" s="18">
        <v>1</v>
      </c>
      <c r="J32" s="18">
        <v>1</v>
      </c>
      <c r="K32" s="19">
        <v>0</v>
      </c>
      <c r="L32" s="18">
        <v>1</v>
      </c>
      <c r="M32" s="19">
        <v>0</v>
      </c>
      <c r="N32" s="20">
        <f t="shared" si="1"/>
        <v>6</v>
      </c>
      <c r="O32" s="24"/>
      <c r="P32" s="21">
        <f t="shared" si="0"/>
        <v>0</v>
      </c>
    </row>
    <row r="33" spans="1:16" ht="38.25" x14ac:dyDescent="0.25">
      <c r="A33" s="8">
        <f t="shared" si="2"/>
        <v>20</v>
      </c>
      <c r="B33" s="14" t="s">
        <v>57</v>
      </c>
      <c r="C33" s="15" t="s">
        <v>53</v>
      </c>
      <c r="D33" s="16">
        <v>1</v>
      </c>
      <c r="E33" s="17">
        <v>1</v>
      </c>
      <c r="F33" s="17">
        <v>1</v>
      </c>
      <c r="G33" s="18">
        <v>1</v>
      </c>
      <c r="H33" s="18">
        <v>1</v>
      </c>
      <c r="I33" s="18">
        <v>1</v>
      </c>
      <c r="J33" s="18">
        <v>1</v>
      </c>
      <c r="K33" s="18">
        <v>1</v>
      </c>
      <c r="L33" s="18">
        <v>1</v>
      </c>
      <c r="M33" s="18">
        <v>1</v>
      </c>
      <c r="N33" s="20">
        <f t="shared" si="1"/>
        <v>10</v>
      </c>
      <c r="O33" s="24"/>
      <c r="P33" s="21">
        <f t="shared" si="0"/>
        <v>0</v>
      </c>
    </row>
    <row r="34" spans="1:16" x14ac:dyDescent="0.25">
      <c r="A34" s="8">
        <f t="shared" si="2"/>
        <v>21</v>
      </c>
      <c r="B34" s="32" t="s">
        <v>58</v>
      </c>
      <c r="C34" s="15"/>
      <c r="D34" s="17"/>
      <c r="E34" s="19"/>
      <c r="F34" s="17"/>
      <c r="G34" s="18"/>
      <c r="H34" s="18"/>
      <c r="I34" s="18"/>
      <c r="J34" s="18"/>
      <c r="K34" s="19">
        <v>0</v>
      </c>
      <c r="L34" s="19"/>
      <c r="M34" s="19"/>
      <c r="N34" s="20"/>
      <c r="O34" s="24"/>
      <c r="P34" s="21"/>
    </row>
    <row r="35" spans="1:16" x14ac:dyDescent="0.25">
      <c r="A35" s="8">
        <v>21.1</v>
      </c>
      <c r="B35" s="25" t="s">
        <v>59</v>
      </c>
      <c r="C35" s="15" t="s">
        <v>45</v>
      </c>
      <c r="D35" s="17">
        <v>0</v>
      </c>
      <c r="E35" s="17">
        <v>0</v>
      </c>
      <c r="F35" s="17">
        <v>2</v>
      </c>
      <c r="G35" s="17">
        <v>0</v>
      </c>
      <c r="H35" s="17">
        <v>0</v>
      </c>
      <c r="I35" s="17">
        <v>0</v>
      </c>
      <c r="J35" s="18">
        <v>2</v>
      </c>
      <c r="K35" s="19">
        <v>0</v>
      </c>
      <c r="L35" s="17">
        <v>0</v>
      </c>
      <c r="M35" s="17">
        <v>0</v>
      </c>
      <c r="N35" s="20">
        <f t="shared" si="1"/>
        <v>4</v>
      </c>
      <c r="O35" s="24"/>
      <c r="P35" s="21">
        <f t="shared" si="0"/>
        <v>0</v>
      </c>
    </row>
    <row r="36" spans="1:16" x14ac:dyDescent="0.25">
      <c r="A36" s="8">
        <v>21.2</v>
      </c>
      <c r="B36" s="25" t="s">
        <v>60</v>
      </c>
      <c r="C36" s="15" t="s">
        <v>45</v>
      </c>
      <c r="D36" s="17">
        <v>0</v>
      </c>
      <c r="E36" s="17">
        <v>0</v>
      </c>
      <c r="F36" s="17">
        <v>2</v>
      </c>
      <c r="G36" s="18">
        <v>2</v>
      </c>
      <c r="H36" s="18">
        <v>2</v>
      </c>
      <c r="I36" s="18">
        <v>2</v>
      </c>
      <c r="J36" s="18">
        <v>2</v>
      </c>
      <c r="K36" s="19">
        <v>0</v>
      </c>
      <c r="L36" s="17">
        <v>0</v>
      </c>
      <c r="M36" s="17">
        <v>0</v>
      </c>
      <c r="N36" s="20">
        <f t="shared" si="1"/>
        <v>10</v>
      </c>
      <c r="O36" s="24"/>
      <c r="P36" s="21">
        <f t="shared" si="0"/>
        <v>0</v>
      </c>
    </row>
    <row r="37" spans="1:16" x14ac:dyDescent="0.25">
      <c r="A37" s="8">
        <f>A34+1</f>
        <v>22</v>
      </c>
      <c r="B37" s="31" t="s">
        <v>61</v>
      </c>
      <c r="C37" s="15" t="s">
        <v>62</v>
      </c>
      <c r="D37" s="17">
        <v>0</v>
      </c>
      <c r="E37" s="17">
        <v>0</v>
      </c>
      <c r="F37" s="17">
        <v>1</v>
      </c>
      <c r="G37" s="18">
        <v>1</v>
      </c>
      <c r="H37" s="18">
        <v>1</v>
      </c>
      <c r="I37" s="18">
        <v>1</v>
      </c>
      <c r="J37" s="18">
        <v>1</v>
      </c>
      <c r="K37" s="19">
        <v>0</v>
      </c>
      <c r="L37" s="17">
        <v>0</v>
      </c>
      <c r="M37" s="17">
        <v>0</v>
      </c>
      <c r="N37" s="20">
        <f t="shared" si="1"/>
        <v>5</v>
      </c>
      <c r="O37" s="24"/>
      <c r="P37" s="21">
        <f t="shared" si="0"/>
        <v>0</v>
      </c>
    </row>
    <row r="38" spans="1:16" x14ac:dyDescent="0.25">
      <c r="A38" s="8">
        <f t="shared" si="2"/>
        <v>23</v>
      </c>
      <c r="B38" s="25" t="s">
        <v>63</v>
      </c>
      <c r="C38" s="15" t="s">
        <v>64</v>
      </c>
      <c r="D38" s="17">
        <v>0.5</v>
      </c>
      <c r="E38" s="19">
        <v>0.5</v>
      </c>
      <c r="F38" s="17">
        <v>3.5</v>
      </c>
      <c r="G38" s="18">
        <v>2</v>
      </c>
      <c r="H38" s="18">
        <v>2</v>
      </c>
      <c r="I38" s="18">
        <v>2</v>
      </c>
      <c r="J38" s="18">
        <v>3.5</v>
      </c>
      <c r="K38" s="19">
        <v>0</v>
      </c>
      <c r="L38" s="19">
        <v>0.5</v>
      </c>
      <c r="M38" s="19">
        <v>0.5</v>
      </c>
      <c r="N38" s="20">
        <f t="shared" si="1"/>
        <v>15</v>
      </c>
      <c r="O38" s="24"/>
      <c r="P38" s="21">
        <f t="shared" si="0"/>
        <v>0</v>
      </c>
    </row>
    <row r="39" spans="1:16" x14ac:dyDescent="0.25">
      <c r="A39" s="8">
        <f t="shared" si="2"/>
        <v>24</v>
      </c>
      <c r="B39" s="25" t="s">
        <v>65</v>
      </c>
      <c r="C39" s="15" t="s">
        <v>64</v>
      </c>
      <c r="D39" s="17">
        <v>0.5</v>
      </c>
      <c r="E39" s="19">
        <v>0.5</v>
      </c>
      <c r="F39" s="17">
        <v>2</v>
      </c>
      <c r="G39" s="18">
        <v>1</v>
      </c>
      <c r="H39" s="18">
        <v>1</v>
      </c>
      <c r="I39" s="18">
        <v>1</v>
      </c>
      <c r="J39" s="18">
        <v>2</v>
      </c>
      <c r="K39" s="19">
        <v>0</v>
      </c>
      <c r="L39" s="19">
        <v>0.5</v>
      </c>
      <c r="M39" s="19">
        <v>0.5</v>
      </c>
      <c r="N39" s="20">
        <f t="shared" si="1"/>
        <v>9</v>
      </c>
      <c r="O39" s="24"/>
      <c r="P39" s="21">
        <f t="shared" si="0"/>
        <v>0</v>
      </c>
    </row>
    <row r="40" spans="1:16" x14ac:dyDescent="0.25">
      <c r="A40" s="8">
        <f t="shared" si="2"/>
        <v>25</v>
      </c>
      <c r="B40" s="25" t="s">
        <v>66</v>
      </c>
      <c r="C40" s="15" t="s">
        <v>64</v>
      </c>
      <c r="D40" s="17">
        <v>0</v>
      </c>
      <c r="E40" s="17">
        <v>1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8">
        <v>1</v>
      </c>
      <c r="N40" s="20">
        <f t="shared" si="1"/>
        <v>2</v>
      </c>
      <c r="O40" s="24"/>
      <c r="P40" s="21">
        <f t="shared" si="0"/>
        <v>0</v>
      </c>
    </row>
    <row r="41" spans="1:16" ht="17.25" customHeight="1" x14ac:dyDescent="0.25">
      <c r="A41" s="8">
        <f t="shared" si="2"/>
        <v>26</v>
      </c>
      <c r="B41" s="23" t="s">
        <v>67</v>
      </c>
      <c r="C41" s="15"/>
      <c r="D41" s="17"/>
      <c r="E41" s="19"/>
      <c r="F41" s="17"/>
      <c r="G41" s="18"/>
      <c r="H41" s="18"/>
      <c r="I41" s="18"/>
      <c r="J41" s="18"/>
      <c r="K41" s="19">
        <v>0</v>
      </c>
      <c r="L41" s="19"/>
      <c r="M41" s="19"/>
      <c r="N41" s="20"/>
      <c r="O41" s="24"/>
      <c r="P41" s="21"/>
    </row>
    <row r="42" spans="1:16" x14ac:dyDescent="0.25">
      <c r="A42" s="8">
        <v>26.1</v>
      </c>
      <c r="B42" s="25" t="s">
        <v>68</v>
      </c>
      <c r="C42" s="15" t="s">
        <v>45</v>
      </c>
      <c r="D42" s="17">
        <v>0</v>
      </c>
      <c r="E42" s="17">
        <v>0</v>
      </c>
      <c r="F42" s="17">
        <v>2</v>
      </c>
      <c r="G42" s="17">
        <v>0</v>
      </c>
      <c r="H42" s="17">
        <v>0</v>
      </c>
      <c r="I42" s="17">
        <v>0</v>
      </c>
      <c r="J42" s="18">
        <v>2</v>
      </c>
      <c r="K42" s="19">
        <v>0</v>
      </c>
      <c r="L42" s="17">
        <v>0</v>
      </c>
      <c r="M42" s="17">
        <v>0</v>
      </c>
      <c r="N42" s="20">
        <f t="shared" ref="N42:N43" si="3">SUM(D42:M42)</f>
        <v>4</v>
      </c>
      <c r="O42" s="24"/>
      <c r="P42" s="21">
        <f t="shared" si="0"/>
        <v>0</v>
      </c>
    </row>
    <row r="43" spans="1:16" x14ac:dyDescent="0.25">
      <c r="A43" s="8">
        <v>26.2</v>
      </c>
      <c r="B43" s="25" t="s">
        <v>60</v>
      </c>
      <c r="C43" s="15" t="s">
        <v>45</v>
      </c>
      <c r="D43" s="17">
        <v>0</v>
      </c>
      <c r="E43" s="17">
        <v>0</v>
      </c>
      <c r="F43" s="17">
        <v>2</v>
      </c>
      <c r="G43" s="18">
        <v>2</v>
      </c>
      <c r="H43" s="18">
        <v>2</v>
      </c>
      <c r="I43" s="18">
        <v>2</v>
      </c>
      <c r="J43" s="18">
        <v>2</v>
      </c>
      <c r="K43" s="19">
        <v>0</v>
      </c>
      <c r="L43" s="17">
        <v>0</v>
      </c>
      <c r="M43" s="17">
        <v>0</v>
      </c>
      <c r="N43" s="20">
        <f t="shared" si="3"/>
        <v>10</v>
      </c>
      <c r="O43" s="24"/>
      <c r="P43" s="21">
        <f t="shared" si="0"/>
        <v>0</v>
      </c>
    </row>
    <row r="44" spans="1:16" x14ac:dyDescent="0.25">
      <c r="A44" s="8">
        <f>A41+1</f>
        <v>27</v>
      </c>
      <c r="B44" s="14" t="s">
        <v>69</v>
      </c>
      <c r="C44" s="15" t="s">
        <v>45</v>
      </c>
      <c r="D44" s="17">
        <v>0</v>
      </c>
      <c r="E44" s="19">
        <v>0</v>
      </c>
      <c r="F44" s="17">
        <v>20</v>
      </c>
      <c r="G44" s="17">
        <v>10</v>
      </c>
      <c r="H44" s="17">
        <v>10</v>
      </c>
      <c r="I44" s="17">
        <v>10</v>
      </c>
      <c r="J44" s="17">
        <v>20</v>
      </c>
      <c r="K44" s="19">
        <v>0</v>
      </c>
      <c r="L44" s="19">
        <v>0</v>
      </c>
      <c r="M44" s="19">
        <v>0</v>
      </c>
      <c r="N44" s="20">
        <f t="shared" si="1"/>
        <v>70</v>
      </c>
      <c r="O44" s="24"/>
      <c r="P44" s="21">
        <f t="shared" si="0"/>
        <v>0</v>
      </c>
    </row>
    <row r="45" spans="1:16" x14ac:dyDescent="0.25">
      <c r="A45" s="8">
        <f t="shared" si="2"/>
        <v>28</v>
      </c>
      <c r="B45" s="25" t="s">
        <v>70</v>
      </c>
      <c r="C45" s="15" t="s">
        <v>45</v>
      </c>
      <c r="D45" s="17">
        <v>0</v>
      </c>
      <c r="E45" s="19">
        <v>0</v>
      </c>
      <c r="F45" s="17">
        <v>6</v>
      </c>
      <c r="G45" s="17">
        <v>3</v>
      </c>
      <c r="H45" s="17">
        <v>3</v>
      </c>
      <c r="I45" s="17">
        <v>3</v>
      </c>
      <c r="J45" s="17">
        <v>6</v>
      </c>
      <c r="K45" s="19">
        <v>0</v>
      </c>
      <c r="L45" s="19">
        <v>0</v>
      </c>
      <c r="M45" s="19">
        <v>0</v>
      </c>
      <c r="N45" s="20">
        <f t="shared" si="1"/>
        <v>21</v>
      </c>
      <c r="O45" s="24"/>
      <c r="P45" s="21">
        <f t="shared" si="0"/>
        <v>0</v>
      </c>
    </row>
    <row r="46" spans="1:16" x14ac:dyDescent="0.25">
      <c r="A46" s="8">
        <f t="shared" si="2"/>
        <v>29</v>
      </c>
      <c r="B46" s="25" t="s">
        <v>71</v>
      </c>
      <c r="C46" s="15" t="s">
        <v>45</v>
      </c>
      <c r="D46" s="17">
        <v>0</v>
      </c>
      <c r="E46" s="19">
        <v>0</v>
      </c>
      <c r="F46" s="17">
        <v>8</v>
      </c>
      <c r="G46" s="17">
        <v>4</v>
      </c>
      <c r="H46" s="17">
        <v>4</v>
      </c>
      <c r="I46" s="17">
        <v>4</v>
      </c>
      <c r="J46" s="17">
        <v>8</v>
      </c>
      <c r="K46" s="19">
        <v>0</v>
      </c>
      <c r="L46" s="19">
        <v>0</v>
      </c>
      <c r="M46" s="19">
        <v>0</v>
      </c>
      <c r="N46" s="20">
        <f t="shared" si="1"/>
        <v>28</v>
      </c>
      <c r="O46" s="24"/>
      <c r="P46" s="21">
        <f t="shared" si="0"/>
        <v>0</v>
      </c>
    </row>
    <row r="47" spans="1:16" x14ac:dyDescent="0.25">
      <c r="A47" s="8">
        <f t="shared" si="2"/>
        <v>30</v>
      </c>
      <c r="B47" s="25" t="s">
        <v>72</v>
      </c>
      <c r="C47" s="15" t="s">
        <v>45</v>
      </c>
      <c r="D47" s="17">
        <v>0</v>
      </c>
      <c r="E47" s="19">
        <v>0</v>
      </c>
      <c r="F47" s="17">
        <v>8</v>
      </c>
      <c r="G47" s="17">
        <v>4</v>
      </c>
      <c r="H47" s="17">
        <v>4</v>
      </c>
      <c r="I47" s="17">
        <v>4</v>
      </c>
      <c r="J47" s="17">
        <v>8</v>
      </c>
      <c r="K47" s="19">
        <v>0</v>
      </c>
      <c r="L47" s="19">
        <v>0</v>
      </c>
      <c r="M47" s="19">
        <v>0</v>
      </c>
      <c r="N47" s="20">
        <f t="shared" si="1"/>
        <v>28</v>
      </c>
      <c r="O47" s="24"/>
      <c r="P47" s="21">
        <f t="shared" si="0"/>
        <v>0</v>
      </c>
    </row>
    <row r="48" spans="1:16" x14ac:dyDescent="0.25">
      <c r="A48" s="8">
        <f t="shared" si="2"/>
        <v>31</v>
      </c>
      <c r="B48" s="25" t="s">
        <v>73</v>
      </c>
      <c r="C48" s="15" t="s">
        <v>45</v>
      </c>
      <c r="D48" s="17">
        <v>0</v>
      </c>
      <c r="E48" s="19">
        <v>0</v>
      </c>
      <c r="F48" s="17">
        <v>4</v>
      </c>
      <c r="G48" s="17">
        <v>2</v>
      </c>
      <c r="H48" s="17">
        <v>2</v>
      </c>
      <c r="I48" s="17">
        <v>2</v>
      </c>
      <c r="J48" s="17">
        <v>4</v>
      </c>
      <c r="K48" s="19">
        <v>0</v>
      </c>
      <c r="L48" s="19">
        <v>0</v>
      </c>
      <c r="M48" s="19">
        <v>0</v>
      </c>
      <c r="N48" s="20">
        <f t="shared" si="1"/>
        <v>14</v>
      </c>
      <c r="O48" s="24"/>
      <c r="P48" s="21">
        <f t="shared" si="0"/>
        <v>0</v>
      </c>
    </row>
    <row r="49" spans="1:16" x14ac:dyDescent="0.25">
      <c r="A49" s="8">
        <f t="shared" si="2"/>
        <v>32</v>
      </c>
      <c r="B49" s="25" t="s">
        <v>74</v>
      </c>
      <c r="C49" s="15" t="s">
        <v>45</v>
      </c>
      <c r="D49" s="17">
        <v>0</v>
      </c>
      <c r="E49" s="19">
        <v>0</v>
      </c>
      <c r="F49" s="17">
        <v>1</v>
      </c>
      <c r="G49" s="17">
        <v>0</v>
      </c>
      <c r="H49" s="17">
        <v>0</v>
      </c>
      <c r="I49" s="17">
        <v>0</v>
      </c>
      <c r="J49" s="17">
        <v>1</v>
      </c>
      <c r="K49" s="19">
        <v>0</v>
      </c>
      <c r="L49" s="19">
        <v>0</v>
      </c>
      <c r="M49" s="19">
        <v>0</v>
      </c>
      <c r="N49" s="20">
        <f t="shared" si="1"/>
        <v>2</v>
      </c>
      <c r="O49" s="24"/>
      <c r="P49" s="21">
        <f t="shared" si="0"/>
        <v>0</v>
      </c>
    </row>
    <row r="50" spans="1:16" x14ac:dyDescent="0.25">
      <c r="A50" s="8">
        <f t="shared" si="2"/>
        <v>33</v>
      </c>
      <c r="B50" s="25" t="s">
        <v>75</v>
      </c>
      <c r="C50" s="15" t="s">
        <v>45</v>
      </c>
      <c r="D50" s="17">
        <v>0</v>
      </c>
      <c r="E50" s="19">
        <v>0</v>
      </c>
      <c r="F50" s="17">
        <v>1.0036764705882353</v>
      </c>
      <c r="G50" s="17">
        <v>1</v>
      </c>
      <c r="H50" s="17">
        <v>1</v>
      </c>
      <c r="I50" s="17">
        <v>1</v>
      </c>
      <c r="J50" s="17">
        <v>1.0036764705882353</v>
      </c>
      <c r="K50" s="19">
        <v>0</v>
      </c>
      <c r="L50" s="19">
        <v>0</v>
      </c>
      <c r="M50" s="19">
        <v>0</v>
      </c>
      <c r="N50" s="20">
        <f t="shared" si="1"/>
        <v>5.007352941176471</v>
      </c>
      <c r="O50" s="24"/>
      <c r="P50" s="21">
        <f t="shared" si="0"/>
        <v>0</v>
      </c>
    </row>
    <row r="51" spans="1:16" x14ac:dyDescent="0.25">
      <c r="A51" s="8">
        <f t="shared" si="2"/>
        <v>34</v>
      </c>
      <c r="B51" s="25" t="s">
        <v>76</v>
      </c>
      <c r="C51" s="15" t="s">
        <v>45</v>
      </c>
      <c r="D51" s="17">
        <v>0</v>
      </c>
      <c r="E51" s="19">
        <v>0</v>
      </c>
      <c r="F51" s="17">
        <v>2.0031957013574662</v>
      </c>
      <c r="G51" s="17">
        <v>1</v>
      </c>
      <c r="H51" s="17">
        <v>1</v>
      </c>
      <c r="I51" s="17">
        <v>1</v>
      </c>
      <c r="J51" s="17">
        <v>2.0031957013574662</v>
      </c>
      <c r="K51" s="19">
        <v>0</v>
      </c>
      <c r="L51" s="19">
        <v>0</v>
      </c>
      <c r="M51" s="19">
        <v>0</v>
      </c>
      <c r="N51" s="20">
        <f t="shared" si="1"/>
        <v>7.0063914027149323</v>
      </c>
      <c r="O51" s="24"/>
      <c r="P51" s="21">
        <f t="shared" si="0"/>
        <v>0</v>
      </c>
    </row>
    <row r="52" spans="1:16" ht="38.25" x14ac:dyDescent="0.25">
      <c r="A52" s="8">
        <f t="shared" si="2"/>
        <v>35</v>
      </c>
      <c r="B52" s="14" t="s">
        <v>77</v>
      </c>
      <c r="C52" s="15" t="s">
        <v>42</v>
      </c>
      <c r="D52" s="17">
        <v>0</v>
      </c>
      <c r="E52" s="19">
        <v>0</v>
      </c>
      <c r="F52" s="17">
        <v>0.91</v>
      </c>
      <c r="G52" s="17">
        <v>0.49</v>
      </c>
      <c r="H52" s="17">
        <v>0.49</v>
      </c>
      <c r="I52" s="17">
        <v>0.49</v>
      </c>
      <c r="J52" s="17">
        <v>0.91</v>
      </c>
      <c r="K52" s="19">
        <v>0</v>
      </c>
      <c r="L52" s="19">
        <v>0</v>
      </c>
      <c r="M52" s="19">
        <v>0</v>
      </c>
      <c r="N52" s="20">
        <f t="shared" si="1"/>
        <v>3.29</v>
      </c>
      <c r="O52" s="24"/>
      <c r="P52" s="21">
        <f t="shared" si="0"/>
        <v>0</v>
      </c>
    </row>
    <row r="53" spans="1:16" x14ac:dyDescent="0.25">
      <c r="A53" s="8">
        <f t="shared" si="2"/>
        <v>36</v>
      </c>
      <c r="B53" s="25" t="s">
        <v>78</v>
      </c>
      <c r="C53" s="15" t="s">
        <v>45</v>
      </c>
      <c r="D53" s="17">
        <v>0</v>
      </c>
      <c r="E53" s="17">
        <v>0</v>
      </c>
      <c r="F53" s="17">
        <v>6</v>
      </c>
      <c r="G53" s="17">
        <v>3</v>
      </c>
      <c r="H53" s="17">
        <v>3</v>
      </c>
      <c r="I53" s="17">
        <v>3</v>
      </c>
      <c r="J53" s="17">
        <v>6</v>
      </c>
      <c r="K53" s="19">
        <v>0</v>
      </c>
      <c r="L53" s="19">
        <v>0</v>
      </c>
      <c r="M53" s="19">
        <v>0</v>
      </c>
      <c r="N53" s="20">
        <f t="shared" si="1"/>
        <v>21</v>
      </c>
      <c r="O53" s="24"/>
      <c r="P53" s="21">
        <f t="shared" si="0"/>
        <v>0</v>
      </c>
    </row>
    <row r="54" spans="1:16" ht="38.25" x14ac:dyDescent="0.25">
      <c r="A54" s="8">
        <f t="shared" si="2"/>
        <v>37</v>
      </c>
      <c r="B54" s="33" t="s">
        <v>79</v>
      </c>
      <c r="C54" s="15" t="s">
        <v>45</v>
      </c>
      <c r="D54" s="16">
        <v>7</v>
      </c>
      <c r="E54" s="17">
        <v>3</v>
      </c>
      <c r="F54" s="17">
        <v>3</v>
      </c>
      <c r="G54" s="17">
        <v>0</v>
      </c>
      <c r="H54" s="17">
        <v>0</v>
      </c>
      <c r="I54" s="17">
        <v>0</v>
      </c>
      <c r="J54" s="18">
        <v>3</v>
      </c>
      <c r="K54" s="19">
        <v>0</v>
      </c>
      <c r="L54" s="19">
        <v>0</v>
      </c>
      <c r="M54" s="19">
        <v>0</v>
      </c>
      <c r="N54" s="20">
        <f t="shared" si="1"/>
        <v>16</v>
      </c>
      <c r="O54" s="24"/>
      <c r="P54" s="21">
        <f t="shared" si="0"/>
        <v>0</v>
      </c>
    </row>
    <row r="55" spans="1:16" ht="66.75" customHeight="1" x14ac:dyDescent="0.25">
      <c r="A55" s="8">
        <f t="shared" si="2"/>
        <v>38</v>
      </c>
      <c r="B55" s="33" t="s">
        <v>80</v>
      </c>
      <c r="C55" s="15" t="s">
        <v>45</v>
      </c>
      <c r="D55" s="17">
        <v>0</v>
      </c>
      <c r="E55" s="17">
        <v>0</v>
      </c>
      <c r="F55" s="17">
        <v>0</v>
      </c>
      <c r="G55" s="17">
        <v>0</v>
      </c>
      <c r="H55" s="18">
        <v>1</v>
      </c>
      <c r="I55" s="17">
        <v>0</v>
      </c>
      <c r="J55" s="17">
        <v>0</v>
      </c>
      <c r="K55" s="18">
        <v>1</v>
      </c>
      <c r="L55" s="17">
        <v>0</v>
      </c>
      <c r="M55" s="17">
        <v>0</v>
      </c>
      <c r="N55" s="20">
        <f>SUM(D55:M55)</f>
        <v>2</v>
      </c>
      <c r="O55" s="24"/>
      <c r="P55" s="21">
        <f t="shared" si="0"/>
        <v>0</v>
      </c>
    </row>
    <row r="56" spans="1:16" x14ac:dyDescent="0.25">
      <c r="A56" s="22" t="s">
        <v>81</v>
      </c>
      <c r="B56" s="32" t="s">
        <v>82</v>
      </c>
      <c r="C56" s="15"/>
      <c r="D56" s="16"/>
      <c r="E56" s="17"/>
      <c r="F56" s="17"/>
      <c r="G56" s="18"/>
      <c r="H56" s="18"/>
      <c r="I56" s="18"/>
      <c r="J56" s="18"/>
      <c r="K56" s="19">
        <v>0</v>
      </c>
      <c r="L56" s="18"/>
      <c r="M56" s="18"/>
      <c r="N56" s="20"/>
      <c r="O56" s="24"/>
      <c r="P56" s="21"/>
    </row>
    <row r="57" spans="1:16" x14ac:dyDescent="0.25">
      <c r="A57" s="8">
        <v>1</v>
      </c>
      <c r="B57" s="25" t="s">
        <v>83</v>
      </c>
      <c r="C57" s="15" t="s">
        <v>55</v>
      </c>
      <c r="D57" s="16">
        <v>222.00000000000003</v>
      </c>
      <c r="E57" s="17">
        <v>0</v>
      </c>
      <c r="F57" s="17">
        <v>0</v>
      </c>
      <c r="G57" s="18">
        <v>2</v>
      </c>
      <c r="H57" s="18">
        <v>27.500000000000004</v>
      </c>
      <c r="I57" s="17">
        <v>0</v>
      </c>
      <c r="J57" s="17">
        <v>0</v>
      </c>
      <c r="K57" s="18">
        <v>1575</v>
      </c>
      <c r="L57" s="17">
        <v>0</v>
      </c>
      <c r="M57" s="18">
        <v>412.50000000000006</v>
      </c>
      <c r="N57" s="20">
        <f t="shared" ref="N57:N67" si="4">SUM(D57:M57)</f>
        <v>2239</v>
      </c>
      <c r="O57" s="24"/>
      <c r="P57" s="21">
        <f t="shared" si="0"/>
        <v>0</v>
      </c>
    </row>
    <row r="58" spans="1:16" x14ac:dyDescent="0.25">
      <c r="A58" s="8">
        <v>2</v>
      </c>
      <c r="B58" s="25" t="s">
        <v>84</v>
      </c>
      <c r="C58" s="15" t="s">
        <v>55</v>
      </c>
      <c r="D58" s="16">
        <v>1</v>
      </c>
      <c r="E58" s="17">
        <v>1289.6000000000004</v>
      </c>
      <c r="F58" s="17">
        <v>940.90000000000009</v>
      </c>
      <c r="G58" s="18">
        <v>723.25</v>
      </c>
      <c r="H58" s="17">
        <v>0</v>
      </c>
      <c r="I58" s="18">
        <v>252.8</v>
      </c>
      <c r="J58" s="18">
        <v>992.00000000000011</v>
      </c>
      <c r="K58" s="18">
        <v>1</v>
      </c>
      <c r="L58" s="18">
        <v>1358.9</v>
      </c>
      <c r="M58" s="17">
        <v>0</v>
      </c>
      <c r="N58" s="20">
        <f t="shared" si="4"/>
        <v>5559.4500000000007</v>
      </c>
      <c r="O58" s="24"/>
      <c r="P58" s="21">
        <f t="shared" si="0"/>
        <v>0</v>
      </c>
    </row>
    <row r="59" spans="1:16" x14ac:dyDescent="0.25">
      <c r="A59" s="8">
        <v>3</v>
      </c>
      <c r="B59" s="25" t="s">
        <v>85</v>
      </c>
      <c r="C59" s="15" t="s">
        <v>55</v>
      </c>
      <c r="D59" s="16">
        <v>79.5</v>
      </c>
      <c r="E59" s="17">
        <v>1</v>
      </c>
      <c r="F59" s="17">
        <v>0</v>
      </c>
      <c r="G59" s="18">
        <v>2.5</v>
      </c>
      <c r="H59" s="17">
        <v>0</v>
      </c>
      <c r="I59" s="18">
        <v>3</v>
      </c>
      <c r="J59" s="18">
        <v>3</v>
      </c>
      <c r="K59" s="18">
        <v>2</v>
      </c>
      <c r="L59" s="17">
        <v>0</v>
      </c>
      <c r="M59" s="18">
        <v>46.400000000000006</v>
      </c>
      <c r="N59" s="20">
        <f t="shared" si="4"/>
        <v>137.4</v>
      </c>
      <c r="O59" s="24"/>
      <c r="P59" s="21">
        <f t="shared" si="0"/>
        <v>0</v>
      </c>
    </row>
    <row r="60" spans="1:16" x14ac:dyDescent="0.25">
      <c r="A60" s="8">
        <v>4</v>
      </c>
      <c r="B60" s="25" t="s">
        <v>86</v>
      </c>
      <c r="C60" s="15" t="s">
        <v>55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9">
        <v>0</v>
      </c>
      <c r="L60" s="17">
        <v>0</v>
      </c>
      <c r="M60" s="17">
        <v>0</v>
      </c>
      <c r="N60" s="20">
        <f t="shared" si="4"/>
        <v>0</v>
      </c>
      <c r="O60" s="24"/>
      <c r="P60" s="21">
        <f t="shared" si="0"/>
        <v>0</v>
      </c>
    </row>
    <row r="61" spans="1:16" x14ac:dyDescent="0.25">
      <c r="A61" s="8">
        <v>5</v>
      </c>
      <c r="B61" s="25" t="s">
        <v>87</v>
      </c>
      <c r="C61" s="15" t="s">
        <v>55</v>
      </c>
      <c r="D61" s="16">
        <v>49.500000000000007</v>
      </c>
      <c r="E61" s="17">
        <v>2</v>
      </c>
      <c r="F61" s="17">
        <v>1.8</v>
      </c>
      <c r="G61" s="17">
        <v>0</v>
      </c>
      <c r="H61" s="17">
        <v>0</v>
      </c>
      <c r="I61" s="17">
        <v>0</v>
      </c>
      <c r="J61" s="17">
        <v>0</v>
      </c>
      <c r="K61" s="19">
        <v>0</v>
      </c>
      <c r="L61" s="18">
        <v>1.8</v>
      </c>
      <c r="M61" s="18">
        <v>763.80000000000007</v>
      </c>
      <c r="N61" s="20">
        <f t="shared" si="4"/>
        <v>818.90000000000009</v>
      </c>
      <c r="O61" s="24"/>
      <c r="P61" s="21">
        <f t="shared" si="0"/>
        <v>0</v>
      </c>
    </row>
    <row r="62" spans="1:16" x14ac:dyDescent="0.25">
      <c r="A62" s="8">
        <v>6</v>
      </c>
      <c r="B62" s="25" t="s">
        <v>88</v>
      </c>
      <c r="C62" s="15" t="s">
        <v>55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9">
        <v>0</v>
      </c>
      <c r="L62" s="17">
        <v>0</v>
      </c>
      <c r="M62" s="18">
        <v>676.5</v>
      </c>
      <c r="N62" s="20">
        <f t="shared" si="4"/>
        <v>676.5</v>
      </c>
      <c r="O62" s="24"/>
      <c r="P62" s="21">
        <f t="shared" si="0"/>
        <v>0</v>
      </c>
    </row>
    <row r="63" spans="1:16" x14ac:dyDescent="0.25">
      <c r="A63" s="8">
        <v>7</v>
      </c>
      <c r="B63" s="25" t="s">
        <v>89</v>
      </c>
      <c r="C63" s="15" t="s">
        <v>55</v>
      </c>
      <c r="D63" s="16">
        <v>2.8080000000000003</v>
      </c>
      <c r="E63" s="17">
        <v>1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9">
        <v>0</v>
      </c>
      <c r="L63" s="17">
        <v>0</v>
      </c>
      <c r="M63" s="18">
        <v>13.6</v>
      </c>
      <c r="N63" s="20">
        <f t="shared" si="4"/>
        <v>17.408000000000001</v>
      </c>
      <c r="O63" s="24"/>
      <c r="P63" s="21">
        <f t="shared" si="0"/>
        <v>0</v>
      </c>
    </row>
    <row r="64" spans="1:16" x14ac:dyDescent="0.25">
      <c r="A64" s="8">
        <v>8</v>
      </c>
      <c r="B64" s="25" t="s">
        <v>90</v>
      </c>
      <c r="C64" s="15" t="s">
        <v>55</v>
      </c>
      <c r="D64" s="17" t="s">
        <v>432</v>
      </c>
      <c r="E64" s="17">
        <v>2.5</v>
      </c>
      <c r="F64" s="17">
        <v>1.5</v>
      </c>
      <c r="G64" s="17">
        <v>0</v>
      </c>
      <c r="H64" s="17">
        <v>0</v>
      </c>
      <c r="I64" s="17">
        <v>0</v>
      </c>
      <c r="J64" s="17">
        <v>0</v>
      </c>
      <c r="K64" s="18">
        <v>2</v>
      </c>
      <c r="L64" s="18">
        <v>1.5</v>
      </c>
      <c r="M64" s="18">
        <v>4</v>
      </c>
      <c r="N64" s="20">
        <f t="shared" si="4"/>
        <v>11.5</v>
      </c>
      <c r="O64" s="24"/>
      <c r="P64" s="21">
        <f t="shared" si="0"/>
        <v>0</v>
      </c>
    </row>
    <row r="65" spans="1:16" x14ac:dyDescent="0.25">
      <c r="A65" s="8">
        <v>9</v>
      </c>
      <c r="B65" s="25" t="s">
        <v>91</v>
      </c>
      <c r="C65" s="15" t="s">
        <v>55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9">
        <v>0</v>
      </c>
      <c r="L65" s="17">
        <v>0</v>
      </c>
      <c r="M65" s="17">
        <v>0</v>
      </c>
      <c r="N65" s="20">
        <f t="shared" si="4"/>
        <v>0</v>
      </c>
      <c r="O65" s="24"/>
      <c r="P65" s="21">
        <f t="shared" si="0"/>
        <v>0</v>
      </c>
    </row>
    <row r="66" spans="1:16" ht="74.25" customHeight="1" x14ac:dyDescent="0.25">
      <c r="A66" s="8">
        <v>10</v>
      </c>
      <c r="B66" s="14" t="s">
        <v>92</v>
      </c>
      <c r="C66" s="15" t="s">
        <v>45</v>
      </c>
      <c r="D66" s="17">
        <v>0</v>
      </c>
      <c r="E66" s="17">
        <v>2</v>
      </c>
      <c r="F66" s="17">
        <v>2</v>
      </c>
      <c r="G66" s="18">
        <v>2</v>
      </c>
      <c r="H66" s="18">
        <v>1</v>
      </c>
      <c r="I66" s="18">
        <v>2</v>
      </c>
      <c r="J66" s="18">
        <v>2</v>
      </c>
      <c r="K66" s="18">
        <v>2</v>
      </c>
      <c r="L66" s="18">
        <v>2</v>
      </c>
      <c r="M66" s="18">
        <v>0</v>
      </c>
      <c r="N66" s="20">
        <f t="shared" si="4"/>
        <v>15</v>
      </c>
      <c r="O66" s="24"/>
      <c r="P66" s="21">
        <f t="shared" si="0"/>
        <v>0</v>
      </c>
    </row>
    <row r="67" spans="1:16" ht="71.25" customHeight="1" x14ac:dyDescent="0.25">
      <c r="A67" s="8">
        <v>11</v>
      </c>
      <c r="B67" s="14" t="s">
        <v>93</v>
      </c>
      <c r="C67" s="15" t="s">
        <v>45</v>
      </c>
      <c r="D67" s="16">
        <v>1</v>
      </c>
      <c r="E67" s="17">
        <v>1</v>
      </c>
      <c r="F67" s="17">
        <v>1</v>
      </c>
      <c r="G67" s="18">
        <v>1</v>
      </c>
      <c r="H67" s="18">
        <v>1</v>
      </c>
      <c r="I67" s="18">
        <v>1</v>
      </c>
      <c r="J67" s="18">
        <v>1</v>
      </c>
      <c r="K67" s="18">
        <v>1</v>
      </c>
      <c r="L67" s="18">
        <v>1</v>
      </c>
      <c r="M67" s="18">
        <v>1</v>
      </c>
      <c r="N67" s="20">
        <f t="shared" si="4"/>
        <v>10</v>
      </c>
      <c r="O67" s="24"/>
      <c r="P67" s="21">
        <f t="shared" si="0"/>
        <v>0</v>
      </c>
    </row>
    <row r="68" spans="1:16" x14ac:dyDescent="0.25">
      <c r="A68" s="22" t="s">
        <v>94</v>
      </c>
      <c r="B68" s="23" t="s">
        <v>95</v>
      </c>
      <c r="C68" s="15"/>
      <c r="D68" s="15"/>
      <c r="E68" s="17"/>
      <c r="F68" s="17"/>
      <c r="G68" s="18"/>
      <c r="H68" s="18"/>
      <c r="I68" s="18"/>
      <c r="J68" s="18"/>
      <c r="K68" s="19">
        <v>0</v>
      </c>
      <c r="L68" s="18"/>
      <c r="M68" s="18"/>
      <c r="N68" s="20"/>
      <c r="O68" s="24"/>
      <c r="P68" s="21"/>
    </row>
    <row r="69" spans="1:16" x14ac:dyDescent="0.25">
      <c r="A69" s="8">
        <v>1</v>
      </c>
      <c r="B69" s="25" t="s">
        <v>96</v>
      </c>
      <c r="C69" s="15" t="s">
        <v>55</v>
      </c>
      <c r="D69" s="16">
        <v>18.5</v>
      </c>
      <c r="E69" s="17">
        <v>9.6</v>
      </c>
      <c r="F69" s="17">
        <v>9.1</v>
      </c>
      <c r="G69" s="18">
        <v>6.5</v>
      </c>
      <c r="H69" s="18">
        <v>9.5</v>
      </c>
      <c r="I69" s="18">
        <v>7.5</v>
      </c>
      <c r="J69" s="18">
        <v>8.5</v>
      </c>
      <c r="K69" s="18">
        <v>14.7</v>
      </c>
      <c r="L69" s="18">
        <v>9.1</v>
      </c>
      <c r="M69" s="18">
        <v>20.100000000000001</v>
      </c>
      <c r="N69" s="20">
        <f t="shared" ref="N69:N132" si="5">SUM(D69:M69)</f>
        <v>113.1</v>
      </c>
      <c r="O69" s="24"/>
      <c r="P69" s="21">
        <f t="shared" si="0"/>
        <v>0</v>
      </c>
    </row>
    <row r="70" spans="1:16" x14ac:dyDescent="0.25">
      <c r="A70" s="8">
        <v>2</v>
      </c>
      <c r="B70" s="14" t="s">
        <v>97</v>
      </c>
      <c r="C70" s="15" t="s">
        <v>55</v>
      </c>
      <c r="D70" s="19">
        <v>0</v>
      </c>
      <c r="E70" s="17">
        <v>7.1</v>
      </c>
      <c r="F70" s="17">
        <v>5</v>
      </c>
      <c r="G70" s="19">
        <v>0</v>
      </c>
      <c r="H70" s="19">
        <v>0</v>
      </c>
      <c r="I70" s="18">
        <v>4</v>
      </c>
      <c r="J70" s="18">
        <v>5</v>
      </c>
      <c r="K70" s="19">
        <v>0</v>
      </c>
      <c r="L70" s="18">
        <v>5</v>
      </c>
      <c r="M70" s="19">
        <v>0</v>
      </c>
      <c r="N70" s="20">
        <f t="shared" si="5"/>
        <v>26.1</v>
      </c>
      <c r="O70" s="24"/>
      <c r="P70" s="21">
        <f t="shared" si="0"/>
        <v>0</v>
      </c>
    </row>
    <row r="71" spans="1:16" x14ac:dyDescent="0.25">
      <c r="A71" s="8">
        <v>3</v>
      </c>
      <c r="B71" s="25" t="s">
        <v>98</v>
      </c>
      <c r="C71" s="15" t="s">
        <v>55</v>
      </c>
      <c r="D71" s="19">
        <v>0</v>
      </c>
      <c r="E71" s="17">
        <v>2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8">
        <v>3.3</v>
      </c>
      <c r="N71" s="20">
        <f t="shared" si="5"/>
        <v>5.3</v>
      </c>
      <c r="O71" s="24"/>
      <c r="P71" s="21">
        <f t="shared" si="0"/>
        <v>0</v>
      </c>
    </row>
    <row r="72" spans="1:16" x14ac:dyDescent="0.25">
      <c r="A72" s="8">
        <v>4</v>
      </c>
      <c r="B72" s="25" t="s">
        <v>99</v>
      </c>
      <c r="C72" s="15" t="s">
        <v>55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8">
        <v>9.3000000000000007</v>
      </c>
      <c r="N72" s="20">
        <f t="shared" si="5"/>
        <v>9.3000000000000007</v>
      </c>
      <c r="O72" s="24"/>
      <c r="P72" s="21">
        <f t="shared" si="0"/>
        <v>0</v>
      </c>
    </row>
    <row r="73" spans="1:16" x14ac:dyDescent="0.25">
      <c r="A73" s="8">
        <v>5</v>
      </c>
      <c r="B73" s="25" t="s">
        <v>100</v>
      </c>
      <c r="C73" s="15" t="s">
        <v>55</v>
      </c>
      <c r="D73" s="19">
        <v>0</v>
      </c>
      <c r="E73" s="17">
        <v>6.5</v>
      </c>
      <c r="F73" s="17">
        <v>2.5</v>
      </c>
      <c r="G73" s="19">
        <v>0</v>
      </c>
      <c r="H73" s="19">
        <v>0</v>
      </c>
      <c r="I73" s="19">
        <v>0</v>
      </c>
      <c r="J73" s="19">
        <v>0</v>
      </c>
      <c r="K73" s="18">
        <v>2.1</v>
      </c>
      <c r="L73" s="17">
        <v>2.5</v>
      </c>
      <c r="M73" s="18">
        <v>11.5</v>
      </c>
      <c r="N73" s="20">
        <f t="shared" si="5"/>
        <v>25.1</v>
      </c>
      <c r="O73" s="24"/>
      <c r="P73" s="21">
        <f t="shared" ref="P73:P136" si="6">ROUND(N73*O73,2)</f>
        <v>0</v>
      </c>
    </row>
    <row r="74" spans="1:16" ht="25.5" x14ac:dyDescent="0.25">
      <c r="A74" s="8">
        <v>6</v>
      </c>
      <c r="B74" s="14" t="s">
        <v>101</v>
      </c>
      <c r="C74" s="15" t="s">
        <v>45</v>
      </c>
      <c r="D74" s="16">
        <v>1</v>
      </c>
      <c r="E74" s="17">
        <v>1</v>
      </c>
      <c r="F74" s="17">
        <v>1</v>
      </c>
      <c r="G74" s="18">
        <v>1</v>
      </c>
      <c r="H74" s="18">
        <v>1</v>
      </c>
      <c r="I74" s="18">
        <v>1</v>
      </c>
      <c r="J74" s="18">
        <v>1</v>
      </c>
      <c r="K74" s="18">
        <v>1</v>
      </c>
      <c r="L74" s="18">
        <v>1</v>
      </c>
      <c r="M74" s="18">
        <v>1</v>
      </c>
      <c r="N74" s="20">
        <f t="shared" si="5"/>
        <v>10</v>
      </c>
      <c r="O74" s="24"/>
      <c r="P74" s="21">
        <f t="shared" si="6"/>
        <v>0</v>
      </c>
    </row>
    <row r="75" spans="1:16" x14ac:dyDescent="0.25">
      <c r="A75" s="8">
        <v>7</v>
      </c>
      <c r="B75" s="25" t="s">
        <v>102</v>
      </c>
      <c r="C75" s="15" t="s">
        <v>45</v>
      </c>
      <c r="D75" s="16">
        <v>3</v>
      </c>
      <c r="E75" s="19">
        <v>0</v>
      </c>
      <c r="F75" s="19">
        <v>0</v>
      </c>
      <c r="G75" s="18">
        <v>3</v>
      </c>
      <c r="H75" s="18">
        <v>2</v>
      </c>
      <c r="I75" s="19">
        <v>0</v>
      </c>
      <c r="J75" s="17">
        <v>0</v>
      </c>
      <c r="K75" s="18">
        <v>3</v>
      </c>
      <c r="L75" s="17">
        <v>0</v>
      </c>
      <c r="M75" s="18">
        <v>2</v>
      </c>
      <c r="N75" s="20">
        <f t="shared" si="5"/>
        <v>13</v>
      </c>
      <c r="O75" s="24"/>
      <c r="P75" s="21">
        <f t="shared" si="6"/>
        <v>0</v>
      </c>
    </row>
    <row r="76" spans="1:16" x14ac:dyDescent="0.25">
      <c r="A76" s="8">
        <v>8</v>
      </c>
      <c r="B76" s="25" t="s">
        <v>103</v>
      </c>
      <c r="C76" s="15" t="s">
        <v>45</v>
      </c>
      <c r="D76" s="19">
        <v>0</v>
      </c>
      <c r="E76" s="17">
        <v>5</v>
      </c>
      <c r="F76" s="17">
        <v>3</v>
      </c>
      <c r="G76" s="19">
        <v>0</v>
      </c>
      <c r="H76" s="19">
        <v>0</v>
      </c>
      <c r="I76" s="18">
        <v>3</v>
      </c>
      <c r="J76" s="18">
        <v>3</v>
      </c>
      <c r="K76" s="19">
        <v>0</v>
      </c>
      <c r="L76" s="18">
        <v>3</v>
      </c>
      <c r="M76" s="17">
        <v>0</v>
      </c>
      <c r="N76" s="20">
        <f t="shared" si="5"/>
        <v>17</v>
      </c>
      <c r="O76" s="24"/>
      <c r="P76" s="21">
        <f t="shared" si="6"/>
        <v>0</v>
      </c>
    </row>
    <row r="77" spans="1:16" x14ac:dyDescent="0.25">
      <c r="A77" s="8">
        <v>9</v>
      </c>
      <c r="B77" s="25" t="s">
        <v>104</v>
      </c>
      <c r="C77" s="15" t="s">
        <v>45</v>
      </c>
      <c r="D77" s="16">
        <v>2</v>
      </c>
      <c r="E77" s="17">
        <v>1</v>
      </c>
      <c r="F77" s="19">
        <v>0</v>
      </c>
      <c r="G77" s="18">
        <v>2</v>
      </c>
      <c r="H77" s="19">
        <v>0</v>
      </c>
      <c r="I77" s="18">
        <v>2</v>
      </c>
      <c r="J77" s="18">
        <v>2</v>
      </c>
      <c r="K77" s="19">
        <v>0</v>
      </c>
      <c r="L77" s="17">
        <v>0</v>
      </c>
      <c r="M77" s="18">
        <v>3</v>
      </c>
      <c r="N77" s="20">
        <f t="shared" si="5"/>
        <v>12</v>
      </c>
      <c r="O77" s="24"/>
      <c r="P77" s="21">
        <f t="shared" si="6"/>
        <v>0</v>
      </c>
    </row>
    <row r="78" spans="1:16" x14ac:dyDescent="0.25">
      <c r="A78" s="8">
        <v>10</v>
      </c>
      <c r="B78" s="25" t="s">
        <v>105</v>
      </c>
      <c r="C78" s="15" t="s">
        <v>45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7">
        <v>0</v>
      </c>
      <c r="K78" s="19">
        <v>0</v>
      </c>
      <c r="L78" s="17">
        <v>0</v>
      </c>
      <c r="M78" s="18">
        <v>9</v>
      </c>
      <c r="N78" s="20">
        <f t="shared" si="5"/>
        <v>9</v>
      </c>
      <c r="O78" s="24"/>
      <c r="P78" s="21">
        <f t="shared" si="6"/>
        <v>0</v>
      </c>
    </row>
    <row r="79" spans="1:16" x14ac:dyDescent="0.25">
      <c r="A79" s="8">
        <v>11</v>
      </c>
      <c r="B79" s="25" t="s">
        <v>106</v>
      </c>
      <c r="C79" s="15" t="s">
        <v>45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7">
        <v>0</v>
      </c>
      <c r="K79" s="19">
        <v>0</v>
      </c>
      <c r="L79" s="17">
        <v>0</v>
      </c>
      <c r="M79" s="17">
        <v>0</v>
      </c>
      <c r="N79" s="20">
        <f t="shared" si="5"/>
        <v>0</v>
      </c>
      <c r="O79" s="24"/>
      <c r="P79" s="21">
        <f t="shared" si="6"/>
        <v>0</v>
      </c>
    </row>
    <row r="80" spans="1:16" x14ac:dyDescent="0.25">
      <c r="A80" s="8">
        <v>12</v>
      </c>
      <c r="B80" s="25" t="s">
        <v>107</v>
      </c>
      <c r="C80" s="15" t="s">
        <v>45</v>
      </c>
      <c r="D80" s="19">
        <v>0</v>
      </c>
      <c r="E80" s="17">
        <v>2</v>
      </c>
      <c r="F80" s="17">
        <v>1</v>
      </c>
      <c r="G80" s="19">
        <v>0</v>
      </c>
      <c r="H80" s="19">
        <v>0</v>
      </c>
      <c r="I80" s="19">
        <v>0</v>
      </c>
      <c r="J80" s="17">
        <v>0</v>
      </c>
      <c r="K80" s="18">
        <v>1</v>
      </c>
      <c r="L80" s="18">
        <v>1</v>
      </c>
      <c r="M80" s="18">
        <v>2</v>
      </c>
      <c r="N80" s="20">
        <f t="shared" si="5"/>
        <v>7</v>
      </c>
      <c r="O80" s="24"/>
      <c r="P80" s="21">
        <f t="shared" si="6"/>
        <v>0</v>
      </c>
    </row>
    <row r="81" spans="1:16" x14ac:dyDescent="0.25">
      <c r="A81" s="8">
        <v>13</v>
      </c>
      <c r="B81" s="25" t="s">
        <v>108</v>
      </c>
      <c r="C81" s="15" t="s">
        <v>45</v>
      </c>
      <c r="D81" s="16">
        <v>3</v>
      </c>
      <c r="E81" s="17">
        <v>2</v>
      </c>
      <c r="F81" s="17">
        <v>2</v>
      </c>
      <c r="G81" s="18">
        <v>3</v>
      </c>
      <c r="H81" s="18">
        <v>2</v>
      </c>
      <c r="I81" s="18">
        <v>2</v>
      </c>
      <c r="J81" s="18">
        <v>2</v>
      </c>
      <c r="K81" s="18">
        <v>4</v>
      </c>
      <c r="L81" s="18">
        <v>2</v>
      </c>
      <c r="M81" s="18">
        <v>3</v>
      </c>
      <c r="N81" s="20">
        <f t="shared" si="5"/>
        <v>25</v>
      </c>
      <c r="O81" s="24"/>
      <c r="P81" s="21">
        <f t="shared" si="6"/>
        <v>0</v>
      </c>
    </row>
    <row r="82" spans="1:16" x14ac:dyDescent="0.25">
      <c r="A82" s="8">
        <v>14</v>
      </c>
      <c r="B82" s="31" t="s">
        <v>109</v>
      </c>
      <c r="C82" s="15" t="s">
        <v>45</v>
      </c>
      <c r="D82" s="19">
        <v>0</v>
      </c>
      <c r="E82" s="17">
        <v>2</v>
      </c>
      <c r="F82" s="17">
        <v>1</v>
      </c>
      <c r="G82" s="19">
        <v>0</v>
      </c>
      <c r="H82" s="19">
        <v>0</v>
      </c>
      <c r="I82" s="18">
        <v>1</v>
      </c>
      <c r="J82" s="18">
        <v>1</v>
      </c>
      <c r="K82" s="19">
        <v>0</v>
      </c>
      <c r="L82" s="18">
        <v>1</v>
      </c>
      <c r="M82" s="17">
        <v>0</v>
      </c>
      <c r="N82" s="20">
        <f t="shared" si="5"/>
        <v>6</v>
      </c>
      <c r="O82" s="24"/>
      <c r="P82" s="21">
        <f t="shared" si="6"/>
        <v>0</v>
      </c>
    </row>
    <row r="83" spans="1:16" x14ac:dyDescent="0.25">
      <c r="A83" s="8">
        <v>15</v>
      </c>
      <c r="B83" s="25" t="s">
        <v>110</v>
      </c>
      <c r="C83" s="15" t="s">
        <v>45</v>
      </c>
      <c r="D83" s="16">
        <v>1</v>
      </c>
      <c r="E83" s="17">
        <v>1</v>
      </c>
      <c r="F83" s="19">
        <v>0</v>
      </c>
      <c r="G83" s="18">
        <v>1</v>
      </c>
      <c r="H83" s="19">
        <v>0</v>
      </c>
      <c r="I83" s="18">
        <v>1</v>
      </c>
      <c r="J83" s="18">
        <v>1</v>
      </c>
      <c r="K83" s="19">
        <v>0</v>
      </c>
      <c r="L83" s="17">
        <v>0</v>
      </c>
      <c r="M83" s="18">
        <v>1</v>
      </c>
      <c r="N83" s="20">
        <f t="shared" si="5"/>
        <v>6</v>
      </c>
      <c r="O83" s="24"/>
      <c r="P83" s="21">
        <f t="shared" si="6"/>
        <v>0</v>
      </c>
    </row>
    <row r="84" spans="1:16" x14ac:dyDescent="0.25">
      <c r="A84" s="8">
        <v>16</v>
      </c>
      <c r="B84" s="25" t="s">
        <v>111</v>
      </c>
      <c r="C84" s="15" t="s">
        <v>45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7">
        <v>0</v>
      </c>
      <c r="K84" s="19">
        <v>0</v>
      </c>
      <c r="L84" s="17">
        <v>0</v>
      </c>
      <c r="M84" s="18">
        <v>3</v>
      </c>
      <c r="N84" s="20">
        <f t="shared" si="5"/>
        <v>3</v>
      </c>
      <c r="O84" s="24"/>
      <c r="P84" s="21">
        <f t="shared" si="6"/>
        <v>0</v>
      </c>
    </row>
    <row r="85" spans="1:16" x14ac:dyDescent="0.25">
      <c r="A85" s="8">
        <v>17</v>
      </c>
      <c r="B85" s="25" t="s">
        <v>112</v>
      </c>
      <c r="C85" s="15" t="s">
        <v>45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7">
        <v>0</v>
      </c>
      <c r="K85" s="19">
        <v>0</v>
      </c>
      <c r="L85" s="17">
        <v>0</v>
      </c>
      <c r="M85" s="17">
        <v>0</v>
      </c>
      <c r="N85" s="20">
        <f t="shared" si="5"/>
        <v>0</v>
      </c>
      <c r="O85" s="24"/>
      <c r="P85" s="21">
        <f t="shared" si="6"/>
        <v>0</v>
      </c>
    </row>
    <row r="86" spans="1:16" x14ac:dyDescent="0.25">
      <c r="A86" s="8">
        <v>18</v>
      </c>
      <c r="B86" s="25" t="s">
        <v>113</v>
      </c>
      <c r="C86" s="15" t="s">
        <v>45</v>
      </c>
      <c r="D86" s="19">
        <v>0</v>
      </c>
      <c r="E86" s="17">
        <v>2</v>
      </c>
      <c r="F86" s="17">
        <v>1</v>
      </c>
      <c r="G86" s="19">
        <v>0</v>
      </c>
      <c r="H86" s="19">
        <v>0</v>
      </c>
      <c r="I86" s="19">
        <v>0</v>
      </c>
      <c r="J86" s="17">
        <v>0</v>
      </c>
      <c r="K86" s="18">
        <v>1</v>
      </c>
      <c r="L86" s="18">
        <v>1</v>
      </c>
      <c r="M86" s="18">
        <v>2</v>
      </c>
      <c r="N86" s="20">
        <f t="shared" si="5"/>
        <v>7</v>
      </c>
      <c r="O86" s="24"/>
      <c r="P86" s="21">
        <f t="shared" si="6"/>
        <v>0</v>
      </c>
    </row>
    <row r="87" spans="1:16" x14ac:dyDescent="0.25">
      <c r="A87" s="8">
        <v>19</v>
      </c>
      <c r="B87" s="25" t="s">
        <v>114</v>
      </c>
      <c r="C87" s="15" t="s">
        <v>45</v>
      </c>
      <c r="D87" s="16">
        <v>2</v>
      </c>
      <c r="E87" s="17">
        <v>4</v>
      </c>
      <c r="F87" s="17">
        <v>4</v>
      </c>
      <c r="G87" s="18">
        <v>4</v>
      </c>
      <c r="H87" s="18">
        <v>4</v>
      </c>
      <c r="I87" s="18">
        <v>4</v>
      </c>
      <c r="J87" s="18">
        <v>4</v>
      </c>
      <c r="K87" s="18">
        <v>4</v>
      </c>
      <c r="L87" s="18">
        <v>4</v>
      </c>
      <c r="M87" s="18">
        <v>4</v>
      </c>
      <c r="N87" s="20">
        <f t="shared" si="5"/>
        <v>38</v>
      </c>
      <c r="O87" s="24"/>
      <c r="P87" s="21">
        <f t="shared" si="6"/>
        <v>0</v>
      </c>
    </row>
    <row r="88" spans="1:16" x14ac:dyDescent="0.25">
      <c r="A88" s="8">
        <v>20</v>
      </c>
      <c r="B88" s="25" t="s">
        <v>115</v>
      </c>
      <c r="C88" s="15" t="s">
        <v>45</v>
      </c>
      <c r="D88" s="19">
        <v>0</v>
      </c>
      <c r="E88" s="17">
        <v>2</v>
      </c>
      <c r="F88" s="17">
        <v>1</v>
      </c>
      <c r="G88" s="19">
        <v>0</v>
      </c>
      <c r="H88" s="19">
        <v>0</v>
      </c>
      <c r="I88" s="19">
        <v>0</v>
      </c>
      <c r="J88" s="17">
        <v>0</v>
      </c>
      <c r="K88" s="19">
        <v>0</v>
      </c>
      <c r="L88" s="18">
        <v>1</v>
      </c>
      <c r="M88" s="17">
        <v>0</v>
      </c>
      <c r="N88" s="20">
        <f t="shared" si="5"/>
        <v>4</v>
      </c>
      <c r="O88" s="24"/>
      <c r="P88" s="21">
        <f t="shared" si="6"/>
        <v>0</v>
      </c>
    </row>
    <row r="89" spans="1:16" x14ac:dyDescent="0.25">
      <c r="A89" s="8">
        <v>21</v>
      </c>
      <c r="B89" s="25" t="s">
        <v>116</v>
      </c>
      <c r="C89" s="15" t="s">
        <v>45</v>
      </c>
      <c r="D89" s="19">
        <v>0</v>
      </c>
      <c r="E89" s="17">
        <v>2</v>
      </c>
      <c r="F89" s="19">
        <v>0</v>
      </c>
      <c r="G89" s="19">
        <v>0</v>
      </c>
      <c r="H89" s="19">
        <v>0</v>
      </c>
      <c r="I89" s="19">
        <v>0</v>
      </c>
      <c r="J89" s="17">
        <v>0</v>
      </c>
      <c r="K89" s="19">
        <v>0</v>
      </c>
      <c r="L89" s="17">
        <v>0</v>
      </c>
      <c r="M89" s="18">
        <v>2</v>
      </c>
      <c r="N89" s="20">
        <f t="shared" si="5"/>
        <v>4</v>
      </c>
      <c r="O89" s="24"/>
      <c r="P89" s="21">
        <f t="shared" si="6"/>
        <v>0</v>
      </c>
    </row>
    <row r="90" spans="1:16" x14ac:dyDescent="0.25">
      <c r="A90" s="8">
        <v>22</v>
      </c>
      <c r="B90" s="25" t="s">
        <v>117</v>
      </c>
      <c r="C90" s="15" t="s">
        <v>45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7">
        <v>0</v>
      </c>
      <c r="K90" s="19">
        <v>0</v>
      </c>
      <c r="L90" s="17">
        <v>0</v>
      </c>
      <c r="M90" s="18">
        <v>4</v>
      </c>
      <c r="N90" s="20">
        <f t="shared" si="5"/>
        <v>4</v>
      </c>
      <c r="O90" s="24"/>
      <c r="P90" s="21">
        <f t="shared" si="6"/>
        <v>0</v>
      </c>
    </row>
    <row r="91" spans="1:16" x14ac:dyDescent="0.25">
      <c r="A91" s="8">
        <v>23</v>
      </c>
      <c r="B91" s="25" t="s">
        <v>118</v>
      </c>
      <c r="C91" s="15" t="s">
        <v>45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7">
        <v>0</v>
      </c>
      <c r="K91" s="19">
        <v>0</v>
      </c>
      <c r="L91" s="17">
        <v>0</v>
      </c>
      <c r="M91" s="17">
        <v>0</v>
      </c>
      <c r="N91" s="20">
        <f t="shared" si="5"/>
        <v>0</v>
      </c>
      <c r="O91" s="24"/>
      <c r="P91" s="21">
        <f t="shared" si="6"/>
        <v>0</v>
      </c>
    </row>
    <row r="92" spans="1:16" x14ac:dyDescent="0.25">
      <c r="A92" s="8">
        <v>24</v>
      </c>
      <c r="B92" s="25" t="s">
        <v>119</v>
      </c>
      <c r="C92" s="15" t="s">
        <v>45</v>
      </c>
      <c r="D92" s="19">
        <v>0</v>
      </c>
      <c r="E92" s="17">
        <v>2</v>
      </c>
      <c r="F92" s="17">
        <v>1</v>
      </c>
      <c r="G92" s="19">
        <v>0</v>
      </c>
      <c r="H92" s="19">
        <v>0</v>
      </c>
      <c r="I92" s="19">
        <v>0</v>
      </c>
      <c r="J92" s="17">
        <v>0</v>
      </c>
      <c r="K92" s="18">
        <v>1</v>
      </c>
      <c r="L92" s="18">
        <v>1</v>
      </c>
      <c r="M92" s="18">
        <v>2</v>
      </c>
      <c r="N92" s="20">
        <f t="shared" si="5"/>
        <v>7</v>
      </c>
      <c r="O92" s="24"/>
      <c r="P92" s="21">
        <f t="shared" si="6"/>
        <v>0</v>
      </c>
    </row>
    <row r="93" spans="1:16" x14ac:dyDescent="0.25">
      <c r="A93" s="8">
        <v>25</v>
      </c>
      <c r="B93" s="25" t="s">
        <v>120</v>
      </c>
      <c r="C93" s="15" t="s">
        <v>45</v>
      </c>
      <c r="D93" s="16">
        <v>3</v>
      </c>
      <c r="E93" s="17">
        <v>6</v>
      </c>
      <c r="F93" s="17">
        <v>5</v>
      </c>
      <c r="G93" s="18">
        <v>3</v>
      </c>
      <c r="H93" s="18">
        <v>3</v>
      </c>
      <c r="I93" s="18">
        <v>3</v>
      </c>
      <c r="J93" s="18">
        <v>3</v>
      </c>
      <c r="K93" s="18">
        <v>8</v>
      </c>
      <c r="L93" s="18">
        <v>5</v>
      </c>
      <c r="M93" s="18">
        <v>9</v>
      </c>
      <c r="N93" s="20">
        <f t="shared" si="5"/>
        <v>48</v>
      </c>
      <c r="O93" s="24"/>
      <c r="P93" s="21">
        <f t="shared" si="6"/>
        <v>0</v>
      </c>
    </row>
    <row r="94" spans="1:16" x14ac:dyDescent="0.25">
      <c r="A94" s="8">
        <v>26</v>
      </c>
      <c r="B94" s="25" t="s">
        <v>121</v>
      </c>
      <c r="C94" s="15" t="s">
        <v>45</v>
      </c>
      <c r="D94" s="16">
        <v>3</v>
      </c>
      <c r="E94" s="17">
        <v>3</v>
      </c>
      <c r="F94" s="17">
        <v>1</v>
      </c>
      <c r="G94" s="18">
        <v>3</v>
      </c>
      <c r="H94" s="18">
        <v>3</v>
      </c>
      <c r="I94" s="18">
        <v>1</v>
      </c>
      <c r="J94" s="18">
        <v>1</v>
      </c>
      <c r="K94" s="18">
        <v>5</v>
      </c>
      <c r="L94" s="18">
        <v>1</v>
      </c>
      <c r="M94" s="18">
        <v>3</v>
      </c>
      <c r="N94" s="20">
        <f t="shared" si="5"/>
        <v>24</v>
      </c>
      <c r="O94" s="24"/>
      <c r="P94" s="21">
        <f t="shared" si="6"/>
        <v>0</v>
      </c>
    </row>
    <row r="95" spans="1:16" x14ac:dyDescent="0.25">
      <c r="A95" s="8">
        <v>27</v>
      </c>
      <c r="B95" s="31" t="s">
        <v>122</v>
      </c>
      <c r="C95" s="15" t="s">
        <v>45</v>
      </c>
      <c r="D95" s="19">
        <v>0</v>
      </c>
      <c r="E95" s="17">
        <v>4</v>
      </c>
      <c r="F95" s="17">
        <v>2</v>
      </c>
      <c r="G95" s="19">
        <v>0</v>
      </c>
      <c r="H95" s="19">
        <v>0</v>
      </c>
      <c r="I95" s="19">
        <v>0</v>
      </c>
      <c r="J95" s="17">
        <v>0</v>
      </c>
      <c r="K95" s="19">
        <v>0</v>
      </c>
      <c r="L95" s="18">
        <v>2</v>
      </c>
      <c r="M95" s="17">
        <v>0</v>
      </c>
      <c r="N95" s="20">
        <f t="shared" si="5"/>
        <v>8</v>
      </c>
      <c r="O95" s="24"/>
      <c r="P95" s="21">
        <f t="shared" si="6"/>
        <v>0</v>
      </c>
    </row>
    <row r="96" spans="1:16" x14ac:dyDescent="0.25">
      <c r="A96" s="8">
        <v>28</v>
      </c>
      <c r="B96" s="25" t="s">
        <v>123</v>
      </c>
      <c r="C96" s="15" t="s">
        <v>45</v>
      </c>
      <c r="D96" s="19">
        <v>0</v>
      </c>
      <c r="E96" s="17">
        <v>1</v>
      </c>
      <c r="F96" s="17">
        <v>2</v>
      </c>
      <c r="G96" s="19">
        <v>0</v>
      </c>
      <c r="H96" s="19">
        <v>0</v>
      </c>
      <c r="I96" s="19">
        <v>0</v>
      </c>
      <c r="J96" s="17">
        <v>0</v>
      </c>
      <c r="K96" s="19">
        <v>0</v>
      </c>
      <c r="L96" s="18">
        <v>2</v>
      </c>
      <c r="M96" s="17">
        <v>0</v>
      </c>
      <c r="N96" s="20">
        <f t="shared" si="5"/>
        <v>5</v>
      </c>
      <c r="O96" s="24"/>
      <c r="P96" s="21">
        <f t="shared" si="6"/>
        <v>0</v>
      </c>
    </row>
    <row r="97" spans="1:16" x14ac:dyDescent="0.25">
      <c r="A97" s="8">
        <v>29</v>
      </c>
      <c r="B97" s="25" t="s">
        <v>124</v>
      </c>
      <c r="C97" s="15" t="s">
        <v>45</v>
      </c>
      <c r="D97" s="19">
        <v>0</v>
      </c>
      <c r="E97" s="17">
        <v>5</v>
      </c>
      <c r="F97" s="19">
        <v>0</v>
      </c>
      <c r="G97" s="19">
        <v>0</v>
      </c>
      <c r="H97" s="19">
        <v>0</v>
      </c>
      <c r="I97" s="19">
        <v>0</v>
      </c>
      <c r="J97" s="17">
        <v>0</v>
      </c>
      <c r="K97" s="19">
        <v>0</v>
      </c>
      <c r="L97" s="17">
        <v>0</v>
      </c>
      <c r="M97" s="18">
        <v>3</v>
      </c>
      <c r="N97" s="20">
        <f t="shared" si="5"/>
        <v>8</v>
      </c>
      <c r="O97" s="24"/>
      <c r="P97" s="21">
        <f t="shared" si="6"/>
        <v>0</v>
      </c>
    </row>
    <row r="98" spans="1:16" x14ac:dyDescent="0.25">
      <c r="A98" s="8">
        <v>30</v>
      </c>
      <c r="B98" s="20" t="s">
        <v>125</v>
      </c>
      <c r="C98" s="15" t="s">
        <v>45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7">
        <v>0</v>
      </c>
      <c r="K98" s="19">
        <v>0</v>
      </c>
      <c r="L98" s="17">
        <v>0</v>
      </c>
      <c r="M98" s="17">
        <v>0</v>
      </c>
      <c r="N98" s="20">
        <f t="shared" si="5"/>
        <v>0</v>
      </c>
      <c r="O98" s="24"/>
      <c r="P98" s="21">
        <f t="shared" si="6"/>
        <v>0</v>
      </c>
    </row>
    <row r="99" spans="1:16" x14ac:dyDescent="0.25">
      <c r="A99" s="8">
        <v>31</v>
      </c>
      <c r="B99" s="25" t="s">
        <v>126</v>
      </c>
      <c r="C99" s="15" t="s">
        <v>45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7">
        <v>0</v>
      </c>
      <c r="K99" s="19">
        <v>0</v>
      </c>
      <c r="L99" s="17">
        <v>0</v>
      </c>
      <c r="M99" s="18">
        <v>6</v>
      </c>
      <c r="N99" s="20">
        <f t="shared" si="5"/>
        <v>6</v>
      </c>
      <c r="O99" s="24"/>
      <c r="P99" s="21">
        <f t="shared" si="6"/>
        <v>0</v>
      </c>
    </row>
    <row r="100" spans="1:16" x14ac:dyDescent="0.25">
      <c r="A100" s="8">
        <v>32</v>
      </c>
      <c r="B100" s="25" t="s">
        <v>127</v>
      </c>
      <c r="C100" s="15" t="s">
        <v>45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7">
        <v>0</v>
      </c>
      <c r="K100" s="19">
        <v>0</v>
      </c>
      <c r="L100" s="17">
        <v>0</v>
      </c>
      <c r="M100" s="17">
        <v>0</v>
      </c>
      <c r="N100" s="20">
        <f t="shared" si="5"/>
        <v>0</v>
      </c>
      <c r="O100" s="24"/>
      <c r="P100" s="21">
        <f t="shared" si="6"/>
        <v>0</v>
      </c>
    </row>
    <row r="101" spans="1:16" x14ac:dyDescent="0.25">
      <c r="A101" s="8">
        <v>33</v>
      </c>
      <c r="B101" s="25" t="s">
        <v>128</v>
      </c>
      <c r="C101" s="15" t="s">
        <v>45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7">
        <v>0</v>
      </c>
      <c r="K101" s="19">
        <v>0</v>
      </c>
      <c r="L101" s="17">
        <v>0</v>
      </c>
      <c r="M101" s="17">
        <v>0</v>
      </c>
      <c r="N101" s="20">
        <f t="shared" si="5"/>
        <v>0</v>
      </c>
      <c r="O101" s="24"/>
      <c r="P101" s="21">
        <f t="shared" si="6"/>
        <v>0</v>
      </c>
    </row>
    <row r="102" spans="1:16" x14ac:dyDescent="0.25">
      <c r="A102" s="8">
        <v>34</v>
      </c>
      <c r="B102" s="20" t="s">
        <v>129</v>
      </c>
      <c r="C102" s="15" t="s">
        <v>45</v>
      </c>
      <c r="D102" s="19">
        <v>0</v>
      </c>
      <c r="E102" s="17">
        <v>7</v>
      </c>
      <c r="F102" s="17">
        <v>3</v>
      </c>
      <c r="G102" s="19">
        <v>0</v>
      </c>
      <c r="H102" s="19">
        <v>0</v>
      </c>
      <c r="I102" s="19">
        <v>0</v>
      </c>
      <c r="J102" s="17">
        <v>0</v>
      </c>
      <c r="K102" s="18">
        <v>3</v>
      </c>
      <c r="L102" s="18">
        <v>3</v>
      </c>
      <c r="M102" s="18">
        <v>6</v>
      </c>
      <c r="N102" s="20">
        <f t="shared" si="5"/>
        <v>22</v>
      </c>
      <c r="O102" s="24"/>
      <c r="P102" s="21">
        <f t="shared" si="6"/>
        <v>0</v>
      </c>
    </row>
    <row r="103" spans="1:16" x14ac:dyDescent="0.25">
      <c r="A103" s="8">
        <v>35</v>
      </c>
      <c r="B103" s="20" t="s">
        <v>130</v>
      </c>
      <c r="C103" s="15" t="s">
        <v>45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7">
        <v>0</v>
      </c>
      <c r="K103" s="19">
        <v>0</v>
      </c>
      <c r="L103" s="17">
        <v>0</v>
      </c>
      <c r="M103" s="17">
        <v>0</v>
      </c>
      <c r="N103" s="20">
        <f t="shared" si="5"/>
        <v>0</v>
      </c>
      <c r="O103" s="24"/>
      <c r="P103" s="21">
        <f t="shared" si="6"/>
        <v>0</v>
      </c>
    </row>
    <row r="104" spans="1:16" x14ac:dyDescent="0.25">
      <c r="A104" s="8">
        <v>36</v>
      </c>
      <c r="B104" s="25" t="s">
        <v>131</v>
      </c>
      <c r="C104" s="15" t="s">
        <v>45</v>
      </c>
      <c r="D104" s="16">
        <v>2</v>
      </c>
      <c r="E104" s="19">
        <v>0</v>
      </c>
      <c r="F104" s="19">
        <v>0</v>
      </c>
      <c r="G104" s="18">
        <v>2</v>
      </c>
      <c r="H104" s="19">
        <v>0</v>
      </c>
      <c r="I104" s="19">
        <v>0</v>
      </c>
      <c r="J104" s="17">
        <v>0</v>
      </c>
      <c r="K104" s="19">
        <v>0</v>
      </c>
      <c r="L104" s="17">
        <v>0</v>
      </c>
      <c r="M104" s="18">
        <v>2</v>
      </c>
      <c r="N104" s="20">
        <f t="shared" si="5"/>
        <v>6</v>
      </c>
      <c r="O104" s="24"/>
      <c r="P104" s="21">
        <f t="shared" si="6"/>
        <v>0</v>
      </c>
    </row>
    <row r="105" spans="1:16" x14ac:dyDescent="0.25">
      <c r="A105" s="8">
        <v>37</v>
      </c>
      <c r="B105" s="25" t="s">
        <v>132</v>
      </c>
      <c r="C105" s="15" t="s">
        <v>45</v>
      </c>
      <c r="D105" s="19">
        <v>0</v>
      </c>
      <c r="E105" s="17">
        <v>1</v>
      </c>
      <c r="F105" s="19">
        <v>0</v>
      </c>
      <c r="G105" s="19">
        <v>0</v>
      </c>
      <c r="H105" s="19">
        <v>0</v>
      </c>
      <c r="I105" s="18">
        <v>2</v>
      </c>
      <c r="J105" s="18">
        <v>2</v>
      </c>
      <c r="K105" s="19">
        <v>0</v>
      </c>
      <c r="L105" s="17">
        <v>0</v>
      </c>
      <c r="M105" s="17">
        <v>0</v>
      </c>
      <c r="N105" s="20">
        <f t="shared" si="5"/>
        <v>5</v>
      </c>
      <c r="O105" s="24"/>
      <c r="P105" s="21">
        <f t="shared" si="6"/>
        <v>0</v>
      </c>
    </row>
    <row r="106" spans="1:16" x14ac:dyDescent="0.25">
      <c r="A106" s="8">
        <v>38</v>
      </c>
      <c r="B106" s="31" t="s">
        <v>133</v>
      </c>
      <c r="C106" s="15" t="s">
        <v>45</v>
      </c>
      <c r="D106" s="16">
        <v>2</v>
      </c>
      <c r="E106" s="17">
        <v>1</v>
      </c>
      <c r="F106" s="19">
        <v>0</v>
      </c>
      <c r="G106" s="18">
        <v>2</v>
      </c>
      <c r="H106" s="19">
        <v>0</v>
      </c>
      <c r="I106" s="18">
        <v>2</v>
      </c>
      <c r="J106" s="18">
        <v>2</v>
      </c>
      <c r="K106" s="19">
        <v>0</v>
      </c>
      <c r="L106" s="17">
        <v>0</v>
      </c>
      <c r="M106" s="18">
        <v>2</v>
      </c>
      <c r="N106" s="20">
        <f t="shared" si="5"/>
        <v>11</v>
      </c>
      <c r="O106" s="24"/>
      <c r="P106" s="21">
        <f t="shared" si="6"/>
        <v>0</v>
      </c>
    </row>
    <row r="107" spans="1:16" x14ac:dyDescent="0.25">
      <c r="A107" s="8">
        <v>39</v>
      </c>
      <c r="B107" s="31" t="s">
        <v>134</v>
      </c>
      <c r="C107" s="15" t="s">
        <v>45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7">
        <v>0</v>
      </c>
      <c r="K107" s="19">
        <v>0</v>
      </c>
      <c r="L107" s="17">
        <v>0</v>
      </c>
      <c r="M107" s="17">
        <v>0</v>
      </c>
      <c r="N107" s="20">
        <f t="shared" si="5"/>
        <v>0</v>
      </c>
      <c r="O107" s="24"/>
      <c r="P107" s="21">
        <f t="shared" si="6"/>
        <v>0</v>
      </c>
    </row>
    <row r="108" spans="1:16" x14ac:dyDescent="0.25">
      <c r="A108" s="8">
        <v>40</v>
      </c>
      <c r="B108" s="31" t="s">
        <v>135</v>
      </c>
      <c r="C108" s="15" t="s">
        <v>45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7">
        <v>0</v>
      </c>
      <c r="K108" s="19">
        <v>0</v>
      </c>
      <c r="L108" s="17">
        <v>0</v>
      </c>
      <c r="M108" s="17">
        <v>0</v>
      </c>
      <c r="N108" s="20">
        <f t="shared" si="5"/>
        <v>0</v>
      </c>
      <c r="O108" s="24"/>
      <c r="P108" s="21">
        <f t="shared" si="6"/>
        <v>0</v>
      </c>
    </row>
    <row r="109" spans="1:16" x14ac:dyDescent="0.25">
      <c r="A109" s="8">
        <v>41</v>
      </c>
      <c r="B109" s="25" t="s">
        <v>136</v>
      </c>
      <c r="C109" s="15" t="s">
        <v>45</v>
      </c>
      <c r="D109" s="16">
        <v>1</v>
      </c>
      <c r="E109" s="17">
        <v>3</v>
      </c>
      <c r="F109" s="17">
        <v>2</v>
      </c>
      <c r="G109" s="18">
        <v>1</v>
      </c>
      <c r="H109" s="18">
        <v>1</v>
      </c>
      <c r="I109" s="18">
        <v>1</v>
      </c>
      <c r="J109" s="18">
        <v>1</v>
      </c>
      <c r="K109" s="18">
        <v>4</v>
      </c>
      <c r="L109" s="18">
        <v>2</v>
      </c>
      <c r="M109" s="18">
        <v>4</v>
      </c>
      <c r="N109" s="20">
        <f t="shared" si="5"/>
        <v>20</v>
      </c>
      <c r="O109" s="24"/>
      <c r="P109" s="21">
        <f t="shared" si="6"/>
        <v>0</v>
      </c>
    </row>
    <row r="110" spans="1:16" x14ac:dyDescent="0.25">
      <c r="A110" s="8">
        <v>42</v>
      </c>
      <c r="B110" s="25" t="s">
        <v>137</v>
      </c>
      <c r="C110" s="15" t="s">
        <v>45</v>
      </c>
      <c r="D110" s="19">
        <v>0</v>
      </c>
      <c r="E110" s="17">
        <v>1</v>
      </c>
      <c r="F110" s="17">
        <v>1</v>
      </c>
      <c r="G110" s="19">
        <v>0</v>
      </c>
      <c r="H110" s="19">
        <v>0</v>
      </c>
      <c r="I110" s="19">
        <v>0</v>
      </c>
      <c r="J110" s="17">
        <v>0</v>
      </c>
      <c r="K110" s="19">
        <v>0</v>
      </c>
      <c r="L110" s="18">
        <v>1</v>
      </c>
      <c r="M110" s="17">
        <v>0</v>
      </c>
      <c r="N110" s="20">
        <f t="shared" si="5"/>
        <v>3</v>
      </c>
      <c r="O110" s="24"/>
      <c r="P110" s="21">
        <f t="shared" si="6"/>
        <v>0</v>
      </c>
    </row>
    <row r="111" spans="1:16" x14ac:dyDescent="0.25">
      <c r="A111" s="8">
        <v>43</v>
      </c>
      <c r="B111" s="25" t="s">
        <v>138</v>
      </c>
      <c r="C111" s="15" t="s">
        <v>45</v>
      </c>
      <c r="D111" s="19">
        <v>0</v>
      </c>
      <c r="E111" s="17">
        <v>1</v>
      </c>
      <c r="F111" s="19">
        <v>0</v>
      </c>
      <c r="G111" s="19">
        <v>0</v>
      </c>
      <c r="H111" s="19">
        <v>0</v>
      </c>
      <c r="I111" s="19">
        <v>0</v>
      </c>
      <c r="J111" s="17">
        <v>0</v>
      </c>
      <c r="K111" s="19">
        <v>0</v>
      </c>
      <c r="L111" s="17">
        <v>0</v>
      </c>
      <c r="M111" s="18">
        <v>1</v>
      </c>
      <c r="N111" s="20">
        <f t="shared" si="5"/>
        <v>2</v>
      </c>
      <c r="O111" s="24"/>
      <c r="P111" s="21">
        <f t="shared" si="6"/>
        <v>0</v>
      </c>
    </row>
    <row r="112" spans="1:16" x14ac:dyDescent="0.25">
      <c r="A112" s="8">
        <v>44</v>
      </c>
      <c r="B112" s="25" t="s">
        <v>139</v>
      </c>
      <c r="C112" s="15" t="s">
        <v>45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7">
        <v>0</v>
      </c>
      <c r="K112" s="19">
        <v>0</v>
      </c>
      <c r="L112" s="17">
        <v>0</v>
      </c>
      <c r="M112" s="18">
        <v>2</v>
      </c>
      <c r="N112" s="20">
        <f t="shared" si="5"/>
        <v>2</v>
      </c>
      <c r="O112" s="24"/>
      <c r="P112" s="21">
        <f t="shared" si="6"/>
        <v>0</v>
      </c>
    </row>
    <row r="113" spans="1:16" x14ac:dyDescent="0.25">
      <c r="A113" s="8">
        <v>45</v>
      </c>
      <c r="B113" s="25" t="s">
        <v>140</v>
      </c>
      <c r="C113" s="15" t="s">
        <v>45</v>
      </c>
      <c r="D113" s="19">
        <v>0</v>
      </c>
      <c r="E113" s="17">
        <v>2</v>
      </c>
      <c r="F113" s="17">
        <v>1</v>
      </c>
      <c r="G113" s="19">
        <v>0</v>
      </c>
      <c r="H113" s="19">
        <v>0</v>
      </c>
      <c r="I113" s="19">
        <v>0</v>
      </c>
      <c r="J113" s="17">
        <v>0</v>
      </c>
      <c r="K113" s="18">
        <v>1</v>
      </c>
      <c r="L113" s="18">
        <v>1</v>
      </c>
      <c r="M113" s="18">
        <v>2</v>
      </c>
      <c r="N113" s="20">
        <f t="shared" si="5"/>
        <v>7</v>
      </c>
      <c r="O113" s="24"/>
      <c r="P113" s="21">
        <f t="shared" si="6"/>
        <v>0</v>
      </c>
    </row>
    <row r="114" spans="1:16" x14ac:dyDescent="0.25">
      <c r="A114" s="8">
        <v>46</v>
      </c>
      <c r="B114" s="25" t="s">
        <v>141</v>
      </c>
      <c r="C114" s="15" t="s">
        <v>45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7">
        <v>0</v>
      </c>
      <c r="K114" s="19">
        <v>0</v>
      </c>
      <c r="L114" s="17">
        <v>0</v>
      </c>
      <c r="M114" s="17">
        <v>0</v>
      </c>
      <c r="N114" s="20">
        <f t="shared" si="5"/>
        <v>0</v>
      </c>
      <c r="O114" s="24"/>
      <c r="P114" s="21">
        <f t="shared" si="6"/>
        <v>0</v>
      </c>
    </row>
    <row r="115" spans="1:16" x14ac:dyDescent="0.25">
      <c r="A115" s="8">
        <v>47</v>
      </c>
      <c r="B115" s="25" t="s">
        <v>142</v>
      </c>
      <c r="C115" s="15" t="s">
        <v>45</v>
      </c>
      <c r="D115" s="19">
        <v>0</v>
      </c>
      <c r="E115" s="17">
        <v>1</v>
      </c>
      <c r="F115" s="19">
        <v>0</v>
      </c>
      <c r="G115" s="19">
        <v>0</v>
      </c>
      <c r="H115" s="19">
        <v>0</v>
      </c>
      <c r="I115" s="19">
        <v>0</v>
      </c>
      <c r="J115" s="17">
        <v>0</v>
      </c>
      <c r="K115" s="19">
        <v>0</v>
      </c>
      <c r="L115" s="17">
        <v>0</v>
      </c>
      <c r="M115" s="18">
        <v>1</v>
      </c>
      <c r="N115" s="20">
        <f t="shared" si="5"/>
        <v>2</v>
      </c>
      <c r="O115" s="24"/>
      <c r="P115" s="21">
        <f t="shared" si="6"/>
        <v>0</v>
      </c>
    </row>
    <row r="116" spans="1:16" x14ac:dyDescent="0.25">
      <c r="A116" s="8">
        <v>48</v>
      </c>
      <c r="B116" s="25" t="s">
        <v>143</v>
      </c>
      <c r="C116" s="15" t="s">
        <v>45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7">
        <v>0</v>
      </c>
      <c r="K116" s="19">
        <v>0</v>
      </c>
      <c r="L116" s="17">
        <v>0</v>
      </c>
      <c r="M116" s="17">
        <v>0</v>
      </c>
      <c r="N116" s="20">
        <f t="shared" si="5"/>
        <v>0</v>
      </c>
      <c r="O116" s="24"/>
      <c r="P116" s="21">
        <f t="shared" si="6"/>
        <v>0</v>
      </c>
    </row>
    <row r="117" spans="1:16" x14ac:dyDescent="0.25">
      <c r="A117" s="8">
        <v>49</v>
      </c>
      <c r="B117" s="25" t="s">
        <v>143</v>
      </c>
      <c r="C117" s="15" t="s">
        <v>45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7">
        <v>0</v>
      </c>
      <c r="K117" s="19">
        <v>0</v>
      </c>
      <c r="L117" s="17">
        <v>0</v>
      </c>
      <c r="M117" s="17">
        <v>0</v>
      </c>
      <c r="N117" s="20">
        <f t="shared" si="5"/>
        <v>0</v>
      </c>
      <c r="O117" s="24"/>
      <c r="P117" s="21">
        <f t="shared" si="6"/>
        <v>0</v>
      </c>
    </row>
    <row r="118" spans="1:16" x14ac:dyDescent="0.25">
      <c r="A118" s="8">
        <v>50</v>
      </c>
      <c r="B118" s="25" t="s">
        <v>144</v>
      </c>
      <c r="C118" s="15" t="s">
        <v>45</v>
      </c>
      <c r="D118" s="19">
        <v>0</v>
      </c>
      <c r="E118" s="17">
        <v>2</v>
      </c>
      <c r="F118" s="17">
        <v>2</v>
      </c>
      <c r="G118" s="19">
        <v>0</v>
      </c>
      <c r="H118" s="19">
        <v>0</v>
      </c>
      <c r="I118" s="18">
        <v>1</v>
      </c>
      <c r="J118" s="18">
        <v>1</v>
      </c>
      <c r="K118" s="19">
        <v>0</v>
      </c>
      <c r="L118" s="18">
        <v>2</v>
      </c>
      <c r="M118" s="17">
        <v>0</v>
      </c>
      <c r="N118" s="20">
        <f t="shared" si="5"/>
        <v>8</v>
      </c>
      <c r="O118" s="24"/>
      <c r="P118" s="21">
        <f t="shared" si="6"/>
        <v>0</v>
      </c>
    </row>
    <row r="119" spans="1:16" x14ac:dyDescent="0.25">
      <c r="A119" s="8">
        <v>51</v>
      </c>
      <c r="B119" s="25" t="s">
        <v>145</v>
      </c>
      <c r="C119" s="15" t="s">
        <v>45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7">
        <v>0</v>
      </c>
      <c r="K119" s="19">
        <v>0</v>
      </c>
      <c r="L119" s="17">
        <v>0</v>
      </c>
      <c r="M119" s="18">
        <v>1</v>
      </c>
      <c r="N119" s="20">
        <f t="shared" si="5"/>
        <v>1</v>
      </c>
      <c r="O119" s="24"/>
      <c r="P119" s="21">
        <f t="shared" si="6"/>
        <v>0</v>
      </c>
    </row>
    <row r="120" spans="1:16" x14ac:dyDescent="0.25">
      <c r="A120" s="8">
        <v>52</v>
      </c>
      <c r="B120" s="25" t="s">
        <v>146</v>
      </c>
      <c r="C120" s="15" t="s">
        <v>45</v>
      </c>
      <c r="D120" s="19">
        <v>0</v>
      </c>
      <c r="E120" s="17">
        <v>1</v>
      </c>
      <c r="F120" s="19">
        <v>0</v>
      </c>
      <c r="G120" s="19">
        <v>0</v>
      </c>
      <c r="H120" s="19">
        <v>0</v>
      </c>
      <c r="I120" s="19">
        <v>0</v>
      </c>
      <c r="J120" s="17">
        <v>0</v>
      </c>
      <c r="K120" s="19">
        <v>0</v>
      </c>
      <c r="L120" s="17">
        <v>0</v>
      </c>
      <c r="M120" s="17">
        <v>0</v>
      </c>
      <c r="N120" s="20"/>
      <c r="O120" s="24"/>
      <c r="P120" s="21">
        <f t="shared" si="6"/>
        <v>0</v>
      </c>
    </row>
    <row r="121" spans="1:16" x14ac:dyDescent="0.25">
      <c r="A121" s="8">
        <v>53</v>
      </c>
      <c r="B121" s="25" t="s">
        <v>147</v>
      </c>
      <c r="C121" s="15" t="s">
        <v>45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7">
        <v>0</v>
      </c>
      <c r="K121" s="19">
        <v>0</v>
      </c>
      <c r="L121" s="17">
        <v>0</v>
      </c>
      <c r="M121" s="18">
        <v>2</v>
      </c>
      <c r="N121" s="20">
        <f t="shared" si="5"/>
        <v>2</v>
      </c>
      <c r="O121" s="24"/>
      <c r="P121" s="21">
        <f t="shared" si="6"/>
        <v>0</v>
      </c>
    </row>
    <row r="122" spans="1:16" x14ac:dyDescent="0.25">
      <c r="A122" s="8">
        <v>54</v>
      </c>
      <c r="B122" s="25" t="s">
        <v>148</v>
      </c>
      <c r="C122" s="15" t="s">
        <v>45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7">
        <v>0</v>
      </c>
      <c r="K122" s="19">
        <v>0</v>
      </c>
      <c r="L122" s="17">
        <v>0</v>
      </c>
      <c r="M122" s="17">
        <v>0</v>
      </c>
      <c r="N122" s="20">
        <f t="shared" si="5"/>
        <v>0</v>
      </c>
      <c r="O122" s="24"/>
      <c r="P122" s="21">
        <f t="shared" si="6"/>
        <v>0</v>
      </c>
    </row>
    <row r="123" spans="1:16" x14ac:dyDescent="0.25">
      <c r="A123" s="8">
        <v>55</v>
      </c>
      <c r="B123" s="25" t="s">
        <v>149</v>
      </c>
      <c r="C123" s="15" t="s">
        <v>45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7">
        <v>0</v>
      </c>
      <c r="K123" s="19">
        <v>0</v>
      </c>
      <c r="L123" s="17">
        <v>0</v>
      </c>
      <c r="M123" s="17">
        <v>0</v>
      </c>
      <c r="N123" s="20">
        <f t="shared" si="5"/>
        <v>0</v>
      </c>
      <c r="O123" s="24"/>
      <c r="P123" s="21">
        <f t="shared" si="6"/>
        <v>0</v>
      </c>
    </row>
    <row r="124" spans="1:16" x14ac:dyDescent="0.25">
      <c r="A124" s="8">
        <v>56</v>
      </c>
      <c r="B124" s="25" t="s">
        <v>150</v>
      </c>
      <c r="C124" s="15" t="s">
        <v>45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7">
        <v>0</v>
      </c>
      <c r="K124" s="19">
        <v>0</v>
      </c>
      <c r="L124" s="17">
        <v>0</v>
      </c>
      <c r="M124" s="17">
        <v>0</v>
      </c>
      <c r="N124" s="20">
        <f t="shared" si="5"/>
        <v>0</v>
      </c>
      <c r="O124" s="24"/>
      <c r="P124" s="21">
        <f>ROUND(N124*O124,2)</f>
        <v>0</v>
      </c>
    </row>
    <row r="125" spans="1:16" x14ac:dyDescent="0.25">
      <c r="A125" s="8">
        <v>57</v>
      </c>
      <c r="B125" s="25" t="s">
        <v>151</v>
      </c>
      <c r="C125" s="15" t="s">
        <v>45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7">
        <v>0</v>
      </c>
      <c r="K125" s="19">
        <v>0</v>
      </c>
      <c r="L125" s="17">
        <v>0</v>
      </c>
      <c r="M125" s="17">
        <v>0</v>
      </c>
      <c r="N125" s="20">
        <f t="shared" si="5"/>
        <v>0</v>
      </c>
      <c r="O125" s="24"/>
      <c r="P125" s="21">
        <f t="shared" si="6"/>
        <v>0</v>
      </c>
    </row>
    <row r="126" spans="1:16" x14ac:dyDescent="0.25">
      <c r="A126" s="8">
        <v>58</v>
      </c>
      <c r="B126" s="25" t="s">
        <v>152</v>
      </c>
      <c r="C126" s="15" t="s">
        <v>45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7">
        <v>0</v>
      </c>
      <c r="K126" s="19">
        <v>0</v>
      </c>
      <c r="L126" s="17">
        <v>0</v>
      </c>
      <c r="M126" s="17">
        <v>0</v>
      </c>
      <c r="N126" s="20">
        <f t="shared" si="5"/>
        <v>0</v>
      </c>
      <c r="O126" s="24"/>
      <c r="P126" s="21">
        <f t="shared" si="6"/>
        <v>0</v>
      </c>
    </row>
    <row r="127" spans="1:16" x14ac:dyDescent="0.25">
      <c r="A127" s="8">
        <v>59</v>
      </c>
      <c r="B127" s="25" t="s">
        <v>153</v>
      </c>
      <c r="C127" s="15" t="s">
        <v>45</v>
      </c>
      <c r="D127" s="19">
        <v>0</v>
      </c>
      <c r="E127" s="17">
        <v>1</v>
      </c>
      <c r="F127" s="17">
        <v>1</v>
      </c>
      <c r="G127" s="19">
        <v>0</v>
      </c>
      <c r="H127" s="19">
        <v>0</v>
      </c>
      <c r="I127" s="19">
        <v>0</v>
      </c>
      <c r="J127" s="17">
        <v>0</v>
      </c>
      <c r="K127" s="18">
        <v>1</v>
      </c>
      <c r="L127" s="18">
        <v>1</v>
      </c>
      <c r="M127" s="18">
        <v>1</v>
      </c>
      <c r="N127" s="20">
        <f t="shared" si="5"/>
        <v>5</v>
      </c>
      <c r="O127" s="24"/>
      <c r="P127" s="21">
        <f t="shared" si="6"/>
        <v>0</v>
      </c>
    </row>
    <row r="128" spans="1:16" x14ac:dyDescent="0.25">
      <c r="A128" s="8">
        <v>60</v>
      </c>
      <c r="B128" s="25" t="s">
        <v>154</v>
      </c>
      <c r="C128" s="15" t="s">
        <v>45</v>
      </c>
      <c r="D128" s="16">
        <v>8</v>
      </c>
      <c r="E128" s="17">
        <v>8</v>
      </c>
      <c r="F128" s="17">
        <v>7</v>
      </c>
      <c r="G128" s="18">
        <v>7</v>
      </c>
      <c r="H128" s="18">
        <v>10</v>
      </c>
      <c r="I128" s="18">
        <v>5</v>
      </c>
      <c r="J128" s="18">
        <v>5</v>
      </c>
      <c r="K128" s="18">
        <v>10</v>
      </c>
      <c r="L128" s="18">
        <v>7</v>
      </c>
      <c r="M128" s="18">
        <v>15</v>
      </c>
      <c r="N128" s="20">
        <f t="shared" si="5"/>
        <v>82</v>
      </c>
      <c r="O128" s="24"/>
      <c r="P128" s="21">
        <f t="shared" si="6"/>
        <v>0</v>
      </c>
    </row>
    <row r="129" spans="1:16" x14ac:dyDescent="0.25">
      <c r="A129" s="8">
        <v>61</v>
      </c>
      <c r="B129" s="25" t="s">
        <v>155</v>
      </c>
      <c r="C129" s="15" t="s">
        <v>45</v>
      </c>
      <c r="D129" s="19">
        <v>0</v>
      </c>
      <c r="E129" s="17">
        <v>5</v>
      </c>
      <c r="F129" s="17">
        <v>2</v>
      </c>
      <c r="G129" s="19">
        <v>0</v>
      </c>
      <c r="H129" s="19">
        <v>0</v>
      </c>
      <c r="I129" s="18">
        <v>2</v>
      </c>
      <c r="J129" s="18">
        <v>2</v>
      </c>
      <c r="K129" s="19">
        <v>0</v>
      </c>
      <c r="L129" s="18">
        <v>2</v>
      </c>
      <c r="M129" s="17">
        <v>0</v>
      </c>
      <c r="N129" s="20">
        <f t="shared" si="5"/>
        <v>13</v>
      </c>
      <c r="O129" s="24"/>
      <c r="P129" s="21">
        <f t="shared" si="6"/>
        <v>0</v>
      </c>
    </row>
    <row r="130" spans="1:16" x14ac:dyDescent="0.25">
      <c r="A130" s="8">
        <v>62</v>
      </c>
      <c r="B130" s="25" t="s">
        <v>156</v>
      </c>
      <c r="C130" s="15" t="s">
        <v>45</v>
      </c>
      <c r="D130" s="19">
        <v>0</v>
      </c>
      <c r="E130" s="17">
        <v>3</v>
      </c>
      <c r="F130" s="19">
        <v>0</v>
      </c>
      <c r="G130" s="19">
        <v>0</v>
      </c>
      <c r="H130" s="19">
        <v>0</v>
      </c>
      <c r="I130" s="19">
        <v>0</v>
      </c>
      <c r="J130" s="17">
        <v>0</v>
      </c>
      <c r="K130" s="19">
        <v>0</v>
      </c>
      <c r="L130" s="17">
        <v>0</v>
      </c>
      <c r="M130" s="18">
        <v>3</v>
      </c>
      <c r="N130" s="20">
        <f t="shared" si="5"/>
        <v>6</v>
      </c>
      <c r="O130" s="24"/>
      <c r="P130" s="21">
        <f t="shared" si="6"/>
        <v>0</v>
      </c>
    </row>
    <row r="131" spans="1:16" x14ac:dyDescent="0.25">
      <c r="A131" s="8">
        <v>63</v>
      </c>
      <c r="B131" s="25" t="s">
        <v>157</v>
      </c>
      <c r="C131" s="15" t="s">
        <v>45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7">
        <v>0</v>
      </c>
      <c r="M131" s="18">
        <v>2</v>
      </c>
      <c r="N131" s="20">
        <f t="shared" si="5"/>
        <v>2</v>
      </c>
      <c r="O131" s="24"/>
      <c r="P131" s="21">
        <f t="shared" si="6"/>
        <v>0</v>
      </c>
    </row>
    <row r="132" spans="1:16" x14ac:dyDescent="0.25">
      <c r="A132" s="8">
        <v>64</v>
      </c>
      <c r="B132" s="25" t="s">
        <v>158</v>
      </c>
      <c r="C132" s="15" t="s">
        <v>45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7">
        <v>0</v>
      </c>
      <c r="M132" s="17">
        <v>0</v>
      </c>
      <c r="N132" s="20">
        <f t="shared" si="5"/>
        <v>0</v>
      </c>
      <c r="O132" s="24"/>
      <c r="P132" s="21">
        <f t="shared" si="6"/>
        <v>0</v>
      </c>
    </row>
    <row r="133" spans="1:16" x14ac:dyDescent="0.25">
      <c r="A133" s="8">
        <v>65</v>
      </c>
      <c r="B133" s="25" t="s">
        <v>159</v>
      </c>
      <c r="C133" s="15" t="s">
        <v>45</v>
      </c>
      <c r="D133" s="19">
        <v>0</v>
      </c>
      <c r="E133" s="17">
        <v>5</v>
      </c>
      <c r="F133" s="17">
        <v>2</v>
      </c>
      <c r="G133" s="19">
        <v>0</v>
      </c>
      <c r="H133" s="19">
        <v>0</v>
      </c>
      <c r="I133" s="19">
        <v>0</v>
      </c>
      <c r="J133" s="19">
        <v>0</v>
      </c>
      <c r="K133" s="18">
        <v>2</v>
      </c>
      <c r="L133" s="18">
        <v>2</v>
      </c>
      <c r="M133" s="18">
        <v>5</v>
      </c>
      <c r="N133" s="20">
        <f t="shared" ref="N133:N141" si="7">SUM(D133:M133)</f>
        <v>16</v>
      </c>
      <c r="O133" s="24"/>
      <c r="P133" s="21">
        <f t="shared" si="6"/>
        <v>0</v>
      </c>
    </row>
    <row r="134" spans="1:16" x14ac:dyDescent="0.25">
      <c r="A134" s="8">
        <v>66</v>
      </c>
      <c r="B134" s="34" t="s">
        <v>160</v>
      </c>
      <c r="C134" s="15" t="s">
        <v>45</v>
      </c>
      <c r="D134" s="19">
        <v>0</v>
      </c>
      <c r="E134" s="17">
        <v>1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7">
        <v>0</v>
      </c>
      <c r="M134" s="18">
        <v>1</v>
      </c>
      <c r="N134" s="20">
        <f t="shared" si="7"/>
        <v>2</v>
      </c>
      <c r="O134" s="24"/>
      <c r="P134" s="21">
        <f t="shared" si="6"/>
        <v>0</v>
      </c>
    </row>
    <row r="135" spans="1:16" x14ac:dyDescent="0.25">
      <c r="A135" s="8">
        <v>67</v>
      </c>
      <c r="B135" s="34" t="s">
        <v>161</v>
      </c>
      <c r="C135" s="15" t="s">
        <v>45</v>
      </c>
      <c r="D135" s="19">
        <v>0</v>
      </c>
      <c r="E135" s="17">
        <v>1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7">
        <v>0</v>
      </c>
      <c r="M135" s="17">
        <v>0</v>
      </c>
      <c r="N135" s="20">
        <f t="shared" si="7"/>
        <v>1</v>
      </c>
      <c r="O135" s="24"/>
      <c r="P135" s="21">
        <f t="shared" si="6"/>
        <v>0</v>
      </c>
    </row>
    <row r="136" spans="1:16" x14ac:dyDescent="0.25">
      <c r="A136" s="8">
        <v>68</v>
      </c>
      <c r="B136" s="34" t="s">
        <v>162</v>
      </c>
      <c r="C136" s="15" t="s">
        <v>45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7">
        <v>0</v>
      </c>
      <c r="K136" s="19">
        <v>0</v>
      </c>
      <c r="L136" s="17">
        <v>0</v>
      </c>
      <c r="M136" s="17">
        <v>0</v>
      </c>
      <c r="N136" s="20">
        <f t="shared" ref="N136" si="8">SUM(D136:M136)</f>
        <v>0</v>
      </c>
      <c r="O136" s="24"/>
      <c r="P136" s="21">
        <f t="shared" si="6"/>
        <v>0</v>
      </c>
    </row>
    <row r="137" spans="1:16" x14ac:dyDescent="0.25">
      <c r="A137" s="8">
        <v>69</v>
      </c>
      <c r="B137" s="34" t="s">
        <v>163</v>
      </c>
      <c r="C137" s="15" t="s">
        <v>45</v>
      </c>
      <c r="D137" s="16"/>
      <c r="E137" s="17"/>
      <c r="F137" s="17"/>
      <c r="G137" s="18"/>
      <c r="H137" s="18"/>
      <c r="I137" s="18"/>
      <c r="J137" s="18"/>
      <c r="K137" s="19">
        <v>0</v>
      </c>
      <c r="L137" s="18"/>
      <c r="M137" s="18">
        <v>1</v>
      </c>
      <c r="N137" s="20"/>
      <c r="O137" s="24"/>
      <c r="P137" s="21">
        <f t="shared" ref="P137:P200" si="9">ROUND(N137*O137,2)</f>
        <v>0</v>
      </c>
    </row>
    <row r="138" spans="1:16" x14ac:dyDescent="0.25">
      <c r="A138" s="8">
        <v>70</v>
      </c>
      <c r="B138" s="34" t="s">
        <v>164</v>
      </c>
      <c r="C138" s="15" t="s">
        <v>45</v>
      </c>
      <c r="D138" s="19">
        <v>0</v>
      </c>
      <c r="E138" s="17">
        <v>1</v>
      </c>
      <c r="F138" s="19">
        <v>0</v>
      </c>
      <c r="G138" s="19">
        <v>0</v>
      </c>
      <c r="H138" s="19">
        <v>0</v>
      </c>
      <c r="I138" s="19">
        <v>0</v>
      </c>
      <c r="J138" s="17">
        <v>0</v>
      </c>
      <c r="K138" s="19">
        <v>0</v>
      </c>
      <c r="L138" s="17">
        <v>0</v>
      </c>
      <c r="M138" s="18">
        <v>3</v>
      </c>
      <c r="N138" s="20">
        <f t="shared" si="7"/>
        <v>4</v>
      </c>
      <c r="O138" s="24"/>
      <c r="P138" s="21">
        <f t="shared" si="9"/>
        <v>0</v>
      </c>
    </row>
    <row r="139" spans="1:16" x14ac:dyDescent="0.25">
      <c r="A139" s="8">
        <v>71</v>
      </c>
      <c r="B139" s="34" t="s">
        <v>165</v>
      </c>
      <c r="C139" s="15" t="s">
        <v>45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7">
        <v>0</v>
      </c>
      <c r="K139" s="19">
        <v>0</v>
      </c>
      <c r="L139" s="17">
        <v>0</v>
      </c>
      <c r="M139" s="17">
        <v>0</v>
      </c>
      <c r="N139" s="20">
        <f t="shared" si="7"/>
        <v>0</v>
      </c>
      <c r="O139" s="24"/>
      <c r="P139" s="21">
        <f t="shared" si="9"/>
        <v>0</v>
      </c>
    </row>
    <row r="140" spans="1:16" x14ac:dyDescent="0.25">
      <c r="A140" s="8">
        <v>72</v>
      </c>
      <c r="B140" s="34" t="s">
        <v>165</v>
      </c>
      <c r="C140" s="15" t="s">
        <v>45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8"/>
      <c r="K140" s="19">
        <v>0</v>
      </c>
      <c r="L140" s="18"/>
      <c r="M140" s="18">
        <v>2</v>
      </c>
      <c r="N140" s="20">
        <f t="shared" si="7"/>
        <v>2</v>
      </c>
      <c r="O140" s="24"/>
      <c r="P140" s="21">
        <f t="shared" si="9"/>
        <v>0</v>
      </c>
    </row>
    <row r="141" spans="1:16" x14ac:dyDescent="0.25">
      <c r="A141" s="8">
        <v>73</v>
      </c>
      <c r="B141" s="34" t="s">
        <v>166</v>
      </c>
      <c r="C141" s="15" t="s">
        <v>45</v>
      </c>
      <c r="D141" s="19">
        <v>2</v>
      </c>
      <c r="E141" s="19">
        <v>2</v>
      </c>
      <c r="F141" s="19">
        <v>2</v>
      </c>
      <c r="G141" s="19">
        <v>2</v>
      </c>
      <c r="H141" s="19">
        <v>2</v>
      </c>
      <c r="I141" s="19">
        <v>2</v>
      </c>
      <c r="J141" s="18">
        <v>2</v>
      </c>
      <c r="K141" s="18">
        <v>2</v>
      </c>
      <c r="L141" s="18">
        <v>2</v>
      </c>
      <c r="M141" s="18">
        <v>2</v>
      </c>
      <c r="N141" s="20">
        <f t="shared" si="7"/>
        <v>20</v>
      </c>
      <c r="O141" s="24"/>
      <c r="P141" s="21">
        <f t="shared" si="9"/>
        <v>0</v>
      </c>
    </row>
    <row r="142" spans="1:16" x14ac:dyDescent="0.25">
      <c r="A142" s="22" t="s">
        <v>167</v>
      </c>
      <c r="B142" s="32" t="s">
        <v>168</v>
      </c>
      <c r="C142" s="15"/>
      <c r="D142" s="16"/>
      <c r="E142" s="17"/>
      <c r="F142" s="17"/>
      <c r="G142" s="18"/>
      <c r="H142" s="18"/>
      <c r="I142" s="18"/>
      <c r="J142" s="18"/>
      <c r="K142" s="18"/>
      <c r="L142" s="18"/>
      <c r="M142" s="18"/>
      <c r="N142" s="20"/>
      <c r="O142" s="24"/>
      <c r="P142" s="21"/>
    </row>
    <row r="143" spans="1:16" x14ac:dyDescent="0.25">
      <c r="A143" s="8">
        <v>1</v>
      </c>
      <c r="B143" s="25" t="s">
        <v>169</v>
      </c>
      <c r="C143" s="15" t="s">
        <v>55</v>
      </c>
      <c r="D143" s="17">
        <v>7</v>
      </c>
      <c r="E143" s="17">
        <v>13.600000000000001</v>
      </c>
      <c r="F143" s="17">
        <v>15.8</v>
      </c>
      <c r="G143" s="18">
        <v>14.700000000000001</v>
      </c>
      <c r="H143" s="18">
        <v>15.8</v>
      </c>
      <c r="I143" s="18">
        <v>15.8</v>
      </c>
      <c r="J143" s="18">
        <v>14.700000000000001</v>
      </c>
      <c r="K143" s="17">
        <v>7</v>
      </c>
      <c r="L143" s="18">
        <v>14.700000000000001</v>
      </c>
      <c r="M143" s="18">
        <v>7</v>
      </c>
      <c r="N143" s="20">
        <f t="shared" ref="N143:N207" si="10">SUM(D143:M143)</f>
        <v>126.10000000000001</v>
      </c>
      <c r="O143" s="24"/>
      <c r="P143" s="21">
        <f t="shared" si="9"/>
        <v>0</v>
      </c>
    </row>
    <row r="144" spans="1:16" x14ac:dyDescent="0.25">
      <c r="A144" s="8">
        <v>2</v>
      </c>
      <c r="B144" s="25" t="s">
        <v>170</v>
      </c>
      <c r="C144" s="15" t="s">
        <v>55</v>
      </c>
      <c r="D144" s="17">
        <v>1</v>
      </c>
      <c r="E144" s="17">
        <v>15.600000000000001</v>
      </c>
      <c r="F144" s="17">
        <v>55.2</v>
      </c>
      <c r="G144" s="18">
        <v>13.4</v>
      </c>
      <c r="H144" s="18">
        <v>9.4499999999999993</v>
      </c>
      <c r="I144" s="18">
        <v>18.900000000000002</v>
      </c>
      <c r="J144" s="18">
        <v>12.3</v>
      </c>
      <c r="K144" s="18">
        <v>20</v>
      </c>
      <c r="L144" s="18">
        <v>18.900000000000002</v>
      </c>
      <c r="M144" s="18">
        <v>1</v>
      </c>
      <c r="N144" s="20">
        <f t="shared" si="10"/>
        <v>165.75000000000003</v>
      </c>
      <c r="O144" s="24"/>
      <c r="P144" s="21">
        <f t="shared" si="9"/>
        <v>0</v>
      </c>
    </row>
    <row r="145" spans="1:16" x14ac:dyDescent="0.25">
      <c r="A145" s="8">
        <v>3</v>
      </c>
      <c r="B145" s="25" t="s">
        <v>171</v>
      </c>
      <c r="C145" s="15" t="s">
        <v>55</v>
      </c>
      <c r="D145" s="19">
        <v>0</v>
      </c>
      <c r="E145" s="17">
        <v>4</v>
      </c>
      <c r="F145" s="17">
        <v>9.5</v>
      </c>
      <c r="G145" s="18">
        <v>4</v>
      </c>
      <c r="H145" s="18">
        <v>10.600000000000001</v>
      </c>
      <c r="I145" s="18">
        <v>9.5</v>
      </c>
      <c r="J145" s="18">
        <v>4</v>
      </c>
      <c r="K145" s="19">
        <v>0</v>
      </c>
      <c r="L145" s="18">
        <v>15</v>
      </c>
      <c r="M145" s="19">
        <v>0</v>
      </c>
      <c r="N145" s="20">
        <f t="shared" si="10"/>
        <v>56.6</v>
      </c>
      <c r="O145" s="24"/>
      <c r="P145" s="21">
        <f t="shared" si="9"/>
        <v>0</v>
      </c>
    </row>
    <row r="146" spans="1:16" x14ac:dyDescent="0.25">
      <c r="A146" s="8">
        <v>4</v>
      </c>
      <c r="B146" s="25" t="s">
        <v>172</v>
      </c>
      <c r="C146" s="15" t="s">
        <v>55</v>
      </c>
      <c r="D146" s="19">
        <v>0</v>
      </c>
      <c r="E146" s="17">
        <v>3.6</v>
      </c>
      <c r="F146" s="17">
        <v>22.3</v>
      </c>
      <c r="G146" s="18">
        <v>12.400000000000002</v>
      </c>
      <c r="H146" s="18">
        <v>0.3</v>
      </c>
      <c r="I146" s="18">
        <v>2.5</v>
      </c>
      <c r="J146" s="18">
        <v>0.3</v>
      </c>
      <c r="K146" s="19">
        <v>0</v>
      </c>
      <c r="L146" s="18">
        <v>3.6</v>
      </c>
      <c r="M146" s="19">
        <v>0</v>
      </c>
      <c r="N146" s="20">
        <f t="shared" si="10"/>
        <v>45</v>
      </c>
      <c r="O146" s="24"/>
      <c r="P146" s="21">
        <f t="shared" si="9"/>
        <v>0</v>
      </c>
    </row>
    <row r="147" spans="1:16" x14ac:dyDescent="0.25">
      <c r="A147" s="8">
        <v>5</v>
      </c>
      <c r="B147" s="25" t="s">
        <v>173</v>
      </c>
      <c r="C147" s="15" t="s">
        <v>55</v>
      </c>
      <c r="D147" s="19">
        <v>0</v>
      </c>
      <c r="E147" s="17">
        <v>27.500000000000004</v>
      </c>
      <c r="F147" s="17">
        <v>0</v>
      </c>
      <c r="G147" s="18">
        <v>15.400000000000002</v>
      </c>
      <c r="H147" s="18">
        <v>9.9</v>
      </c>
      <c r="I147" s="18">
        <v>16.5</v>
      </c>
      <c r="J147" s="19">
        <v>0</v>
      </c>
      <c r="K147" s="19">
        <v>0</v>
      </c>
      <c r="L147" s="18">
        <v>16.5</v>
      </c>
      <c r="M147" s="19">
        <v>0</v>
      </c>
      <c r="N147" s="20">
        <f t="shared" si="10"/>
        <v>85.800000000000011</v>
      </c>
      <c r="O147" s="24"/>
      <c r="P147" s="21">
        <f t="shared" si="9"/>
        <v>0</v>
      </c>
    </row>
    <row r="148" spans="1:16" x14ac:dyDescent="0.25">
      <c r="A148" s="8">
        <v>6</v>
      </c>
      <c r="B148" s="25" t="s">
        <v>174</v>
      </c>
      <c r="C148" s="15" t="s">
        <v>55</v>
      </c>
      <c r="D148" s="19">
        <v>0</v>
      </c>
      <c r="E148" s="17">
        <v>4.4000000000000004</v>
      </c>
      <c r="F148" s="17">
        <v>6.6000000000000005</v>
      </c>
      <c r="G148" s="18">
        <v>6.6000000000000005</v>
      </c>
      <c r="H148" s="18">
        <v>4.4000000000000004</v>
      </c>
      <c r="I148" s="18">
        <v>15.400000000000002</v>
      </c>
      <c r="J148" s="18">
        <v>5.5</v>
      </c>
      <c r="K148" s="18">
        <v>1</v>
      </c>
      <c r="L148" s="18">
        <v>5.5</v>
      </c>
      <c r="M148" s="19">
        <v>0</v>
      </c>
      <c r="N148" s="20">
        <f t="shared" si="10"/>
        <v>49.400000000000006</v>
      </c>
      <c r="O148" s="24"/>
      <c r="P148" s="21">
        <f t="shared" si="9"/>
        <v>0</v>
      </c>
    </row>
    <row r="149" spans="1:16" x14ac:dyDescent="0.25">
      <c r="A149" s="8">
        <v>7</v>
      </c>
      <c r="B149" s="14" t="s">
        <v>175</v>
      </c>
      <c r="C149" s="15" t="s">
        <v>39</v>
      </c>
      <c r="D149" s="17">
        <v>1</v>
      </c>
      <c r="E149" s="17">
        <v>1</v>
      </c>
      <c r="F149" s="17">
        <v>1</v>
      </c>
      <c r="G149" s="17">
        <v>1</v>
      </c>
      <c r="H149" s="17">
        <v>1</v>
      </c>
      <c r="I149" s="17">
        <v>1</v>
      </c>
      <c r="J149" s="17">
        <v>1</v>
      </c>
      <c r="K149" s="18">
        <v>1</v>
      </c>
      <c r="L149" s="17">
        <v>1</v>
      </c>
      <c r="M149" s="17">
        <v>1</v>
      </c>
      <c r="N149" s="20">
        <f t="shared" si="10"/>
        <v>10</v>
      </c>
      <c r="O149" s="24"/>
      <c r="P149" s="21">
        <f t="shared" si="9"/>
        <v>0</v>
      </c>
    </row>
    <row r="150" spans="1:16" x14ac:dyDescent="0.25">
      <c r="A150" s="8">
        <v>8</v>
      </c>
      <c r="B150" s="14" t="s">
        <v>176</v>
      </c>
      <c r="C150" s="15" t="s">
        <v>39</v>
      </c>
      <c r="D150" s="17">
        <v>1</v>
      </c>
      <c r="E150" s="17">
        <v>1</v>
      </c>
      <c r="F150" s="17">
        <v>1</v>
      </c>
      <c r="G150" s="17">
        <v>1</v>
      </c>
      <c r="H150" s="17">
        <v>1</v>
      </c>
      <c r="I150" s="17">
        <v>1</v>
      </c>
      <c r="J150" s="17">
        <v>1</v>
      </c>
      <c r="K150" s="19">
        <v>0</v>
      </c>
      <c r="L150" s="17">
        <v>1</v>
      </c>
      <c r="M150" s="17">
        <v>1</v>
      </c>
      <c r="N150" s="20">
        <f t="shared" si="10"/>
        <v>9</v>
      </c>
      <c r="O150" s="24"/>
      <c r="P150" s="21">
        <f t="shared" si="9"/>
        <v>0</v>
      </c>
    </row>
    <row r="151" spans="1:16" x14ac:dyDescent="0.25">
      <c r="A151" s="8">
        <v>9</v>
      </c>
      <c r="B151" s="14" t="s">
        <v>177</v>
      </c>
      <c r="C151" s="15" t="s">
        <v>39</v>
      </c>
      <c r="D151" s="19">
        <v>0</v>
      </c>
      <c r="E151" s="17">
        <v>2</v>
      </c>
      <c r="F151" s="17">
        <v>2</v>
      </c>
      <c r="G151" s="17">
        <v>2</v>
      </c>
      <c r="H151" s="17">
        <v>2</v>
      </c>
      <c r="I151" s="17">
        <v>2</v>
      </c>
      <c r="J151" s="17">
        <v>2</v>
      </c>
      <c r="K151" s="19">
        <v>0</v>
      </c>
      <c r="L151" s="17">
        <v>2</v>
      </c>
      <c r="M151" s="19">
        <v>0</v>
      </c>
      <c r="N151" s="20">
        <f t="shared" si="10"/>
        <v>14</v>
      </c>
      <c r="O151" s="24"/>
      <c r="P151" s="21">
        <f t="shared" si="9"/>
        <v>0</v>
      </c>
    </row>
    <row r="152" spans="1:16" x14ac:dyDescent="0.25">
      <c r="A152" s="8">
        <v>10</v>
      </c>
      <c r="B152" s="14" t="s">
        <v>178</v>
      </c>
      <c r="C152" s="15" t="s">
        <v>39</v>
      </c>
      <c r="D152" s="19">
        <v>0</v>
      </c>
      <c r="E152" s="17">
        <v>2</v>
      </c>
      <c r="F152" s="17">
        <v>2</v>
      </c>
      <c r="G152" s="17">
        <v>2</v>
      </c>
      <c r="H152" s="17">
        <v>2</v>
      </c>
      <c r="I152" s="17">
        <v>2</v>
      </c>
      <c r="J152" s="17">
        <v>2</v>
      </c>
      <c r="K152" s="19">
        <v>0</v>
      </c>
      <c r="L152" s="17">
        <v>2</v>
      </c>
      <c r="M152" s="19">
        <v>0</v>
      </c>
      <c r="N152" s="20">
        <f t="shared" si="10"/>
        <v>14</v>
      </c>
      <c r="O152" s="24"/>
      <c r="P152" s="21">
        <f t="shared" si="9"/>
        <v>0</v>
      </c>
    </row>
    <row r="153" spans="1:16" x14ac:dyDescent="0.25">
      <c r="A153" s="8">
        <v>11</v>
      </c>
      <c r="B153" s="14" t="s">
        <v>179</v>
      </c>
      <c r="C153" s="15" t="s">
        <v>39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20">
        <f t="shared" si="10"/>
        <v>0</v>
      </c>
      <c r="O153" s="24"/>
      <c r="P153" s="21">
        <f t="shared" si="9"/>
        <v>0</v>
      </c>
    </row>
    <row r="154" spans="1:16" x14ac:dyDescent="0.25">
      <c r="A154" s="8">
        <v>12</v>
      </c>
      <c r="B154" s="14" t="s">
        <v>180</v>
      </c>
      <c r="C154" s="15" t="s">
        <v>39</v>
      </c>
      <c r="D154" s="19">
        <v>0</v>
      </c>
      <c r="E154" s="17">
        <v>1</v>
      </c>
      <c r="F154" s="17">
        <v>1</v>
      </c>
      <c r="G154" s="17">
        <v>1</v>
      </c>
      <c r="H154" s="17">
        <v>1</v>
      </c>
      <c r="I154" s="17">
        <v>1</v>
      </c>
      <c r="J154" s="17">
        <v>1</v>
      </c>
      <c r="K154" s="19">
        <v>0</v>
      </c>
      <c r="L154" s="17">
        <v>1</v>
      </c>
      <c r="M154" s="19">
        <v>0</v>
      </c>
      <c r="N154" s="20">
        <f t="shared" si="10"/>
        <v>7</v>
      </c>
      <c r="O154" s="24"/>
      <c r="P154" s="21">
        <f t="shared" si="9"/>
        <v>0</v>
      </c>
    </row>
    <row r="155" spans="1:16" x14ac:dyDescent="0.25">
      <c r="A155" s="8">
        <v>13</v>
      </c>
      <c r="B155" s="14" t="s">
        <v>181</v>
      </c>
      <c r="C155" s="15" t="s">
        <v>39</v>
      </c>
      <c r="D155" s="19">
        <v>3</v>
      </c>
      <c r="E155" s="19">
        <v>3</v>
      </c>
      <c r="F155" s="19">
        <v>3</v>
      </c>
      <c r="G155" s="19">
        <v>3</v>
      </c>
      <c r="H155" s="19">
        <v>3</v>
      </c>
      <c r="I155" s="19">
        <v>3</v>
      </c>
      <c r="J155" s="19">
        <v>3</v>
      </c>
      <c r="K155" s="19">
        <v>3</v>
      </c>
      <c r="L155" s="19">
        <v>3</v>
      </c>
      <c r="M155" s="19">
        <v>3</v>
      </c>
      <c r="N155" s="20">
        <f t="shared" si="10"/>
        <v>30</v>
      </c>
      <c r="O155" s="24"/>
      <c r="P155" s="21">
        <f t="shared" si="9"/>
        <v>0</v>
      </c>
    </row>
    <row r="156" spans="1:16" x14ac:dyDescent="0.25">
      <c r="A156" s="8">
        <v>14</v>
      </c>
      <c r="B156" s="14" t="s">
        <v>182</v>
      </c>
      <c r="C156" s="15" t="s">
        <v>39</v>
      </c>
      <c r="D156" s="19">
        <v>0</v>
      </c>
      <c r="E156" s="17">
        <v>4</v>
      </c>
      <c r="F156" s="17">
        <v>8</v>
      </c>
      <c r="G156" s="18">
        <v>5</v>
      </c>
      <c r="H156" s="18">
        <v>3</v>
      </c>
      <c r="I156" s="18">
        <v>6</v>
      </c>
      <c r="J156" s="18">
        <v>3</v>
      </c>
      <c r="K156" s="19">
        <v>8</v>
      </c>
      <c r="L156" s="18">
        <v>6</v>
      </c>
      <c r="M156" s="19">
        <v>0</v>
      </c>
      <c r="N156" s="20">
        <f t="shared" si="10"/>
        <v>43</v>
      </c>
      <c r="O156" s="24"/>
      <c r="P156" s="21">
        <f t="shared" si="9"/>
        <v>0</v>
      </c>
    </row>
    <row r="157" spans="1:16" x14ac:dyDescent="0.25">
      <c r="A157" s="8">
        <v>15</v>
      </c>
      <c r="B157" s="14" t="s">
        <v>183</v>
      </c>
      <c r="C157" s="15" t="s">
        <v>39</v>
      </c>
      <c r="D157" s="19">
        <v>0</v>
      </c>
      <c r="E157" s="17">
        <v>1</v>
      </c>
      <c r="F157" s="17">
        <v>2</v>
      </c>
      <c r="G157" s="17">
        <v>1</v>
      </c>
      <c r="H157" s="18">
        <v>3</v>
      </c>
      <c r="I157" s="17">
        <v>1</v>
      </c>
      <c r="J157" s="17">
        <v>5</v>
      </c>
      <c r="K157" s="19">
        <v>0</v>
      </c>
      <c r="L157" s="17">
        <v>2</v>
      </c>
      <c r="M157" s="19">
        <v>0</v>
      </c>
      <c r="N157" s="20">
        <f t="shared" si="10"/>
        <v>15</v>
      </c>
      <c r="O157" s="24"/>
      <c r="P157" s="21">
        <f t="shared" si="9"/>
        <v>0</v>
      </c>
    </row>
    <row r="158" spans="1:16" x14ac:dyDescent="0.25">
      <c r="A158" s="8">
        <v>16</v>
      </c>
      <c r="B158" s="14" t="s">
        <v>184</v>
      </c>
      <c r="C158" s="15" t="s">
        <v>39</v>
      </c>
      <c r="D158" s="19">
        <v>0</v>
      </c>
      <c r="E158" s="17">
        <v>1</v>
      </c>
      <c r="F158" s="17">
        <v>4</v>
      </c>
      <c r="G158" s="18">
        <v>2</v>
      </c>
      <c r="H158" s="19">
        <v>0</v>
      </c>
      <c r="I158" s="19">
        <v>0</v>
      </c>
      <c r="J158" s="19">
        <v>0</v>
      </c>
      <c r="K158" s="19">
        <v>0</v>
      </c>
      <c r="L158" s="18">
        <v>1</v>
      </c>
      <c r="M158" s="19">
        <v>0</v>
      </c>
      <c r="N158" s="20">
        <f t="shared" si="10"/>
        <v>8</v>
      </c>
      <c r="O158" s="24"/>
      <c r="P158" s="21">
        <f t="shared" si="9"/>
        <v>0</v>
      </c>
    </row>
    <row r="159" spans="1:16" x14ac:dyDescent="0.25">
      <c r="A159" s="8">
        <v>17</v>
      </c>
      <c r="B159" s="14" t="s">
        <v>185</v>
      </c>
      <c r="C159" s="15" t="s">
        <v>39</v>
      </c>
      <c r="D159" s="19">
        <v>0</v>
      </c>
      <c r="E159" s="17">
        <v>1</v>
      </c>
      <c r="F159" s="19">
        <v>0</v>
      </c>
      <c r="G159" s="18">
        <v>1</v>
      </c>
      <c r="H159" s="18">
        <v>2</v>
      </c>
      <c r="I159" s="18">
        <v>1</v>
      </c>
      <c r="J159" s="19">
        <v>0</v>
      </c>
      <c r="K159" s="19">
        <v>0</v>
      </c>
      <c r="L159" s="18">
        <v>2</v>
      </c>
      <c r="M159" s="19">
        <v>0</v>
      </c>
      <c r="N159" s="20">
        <f t="shared" si="10"/>
        <v>7</v>
      </c>
      <c r="O159" s="24"/>
      <c r="P159" s="21">
        <f t="shared" si="9"/>
        <v>0</v>
      </c>
    </row>
    <row r="160" spans="1:16" x14ac:dyDescent="0.25">
      <c r="A160" s="8">
        <v>18</v>
      </c>
      <c r="B160" s="14" t="s">
        <v>186</v>
      </c>
      <c r="C160" s="15" t="s">
        <v>39</v>
      </c>
      <c r="D160" s="19">
        <v>0</v>
      </c>
      <c r="E160" s="17">
        <v>4</v>
      </c>
      <c r="F160" s="17">
        <v>3</v>
      </c>
      <c r="G160" s="18">
        <v>4</v>
      </c>
      <c r="H160" s="18">
        <v>1</v>
      </c>
      <c r="I160" s="18">
        <v>5</v>
      </c>
      <c r="J160" s="18">
        <v>1</v>
      </c>
      <c r="K160" s="19">
        <v>0</v>
      </c>
      <c r="L160" s="18">
        <v>1</v>
      </c>
      <c r="M160" s="19">
        <v>0</v>
      </c>
      <c r="N160" s="20">
        <f t="shared" si="10"/>
        <v>19</v>
      </c>
      <c r="O160" s="24"/>
      <c r="P160" s="21">
        <f t="shared" si="9"/>
        <v>0</v>
      </c>
    </row>
    <row r="161" spans="1:16" ht="25.5" x14ac:dyDescent="0.25">
      <c r="A161" s="8">
        <v>19</v>
      </c>
      <c r="B161" s="14" t="s">
        <v>187</v>
      </c>
      <c r="C161" s="15" t="s">
        <v>39</v>
      </c>
      <c r="D161" s="18">
        <v>1</v>
      </c>
      <c r="E161" s="17">
        <v>8</v>
      </c>
      <c r="F161" s="17">
        <v>14</v>
      </c>
      <c r="G161" s="18">
        <v>9</v>
      </c>
      <c r="H161" s="18">
        <v>10</v>
      </c>
      <c r="I161" s="18">
        <v>10</v>
      </c>
      <c r="J161" s="18">
        <v>11</v>
      </c>
      <c r="K161" s="19">
        <v>0</v>
      </c>
      <c r="L161" s="18">
        <v>8</v>
      </c>
      <c r="M161" s="19">
        <v>0</v>
      </c>
      <c r="N161" s="20">
        <f t="shared" si="10"/>
        <v>71</v>
      </c>
      <c r="O161" s="24"/>
      <c r="P161" s="21">
        <f t="shared" si="9"/>
        <v>0</v>
      </c>
    </row>
    <row r="162" spans="1:16" ht="25.5" x14ac:dyDescent="0.25">
      <c r="A162" s="8">
        <v>20</v>
      </c>
      <c r="B162" s="14" t="s">
        <v>188</v>
      </c>
      <c r="C162" s="15" t="s">
        <v>39</v>
      </c>
      <c r="D162" s="18">
        <v>1</v>
      </c>
      <c r="E162" s="18">
        <v>1</v>
      </c>
      <c r="F162" s="18">
        <v>1</v>
      </c>
      <c r="G162" s="18">
        <v>1</v>
      </c>
      <c r="H162" s="18">
        <v>1</v>
      </c>
      <c r="I162" s="18">
        <v>1</v>
      </c>
      <c r="J162" s="18">
        <v>1</v>
      </c>
      <c r="K162" s="18">
        <v>1</v>
      </c>
      <c r="L162" s="18">
        <v>1</v>
      </c>
      <c r="M162" s="18">
        <v>1</v>
      </c>
      <c r="N162" s="20">
        <f t="shared" si="10"/>
        <v>10</v>
      </c>
      <c r="O162" s="24"/>
      <c r="P162" s="21">
        <f t="shared" si="9"/>
        <v>0</v>
      </c>
    </row>
    <row r="163" spans="1:16" x14ac:dyDescent="0.25">
      <c r="A163" s="8">
        <v>21</v>
      </c>
      <c r="B163" s="14" t="s">
        <v>189</v>
      </c>
      <c r="C163" s="15" t="s">
        <v>39</v>
      </c>
      <c r="D163" s="19">
        <v>0</v>
      </c>
      <c r="E163" s="19">
        <v>0</v>
      </c>
      <c r="F163" s="17">
        <v>1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20"/>
      <c r="O163" s="24"/>
      <c r="P163" s="21">
        <f t="shared" si="9"/>
        <v>0</v>
      </c>
    </row>
    <row r="164" spans="1:16" x14ac:dyDescent="0.25">
      <c r="A164" s="8">
        <v>22</v>
      </c>
      <c r="B164" s="14" t="s">
        <v>190</v>
      </c>
      <c r="C164" s="15" t="s">
        <v>39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20">
        <f t="shared" si="10"/>
        <v>0</v>
      </c>
      <c r="O164" s="24"/>
      <c r="P164" s="21">
        <f t="shared" si="9"/>
        <v>0</v>
      </c>
    </row>
    <row r="165" spans="1:16" x14ac:dyDescent="0.25">
      <c r="A165" s="8">
        <v>23</v>
      </c>
      <c r="B165" s="14" t="s">
        <v>191</v>
      </c>
      <c r="C165" s="15" t="s">
        <v>39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20">
        <f t="shared" si="10"/>
        <v>0</v>
      </c>
      <c r="O165" s="24"/>
      <c r="P165" s="21">
        <f t="shared" si="9"/>
        <v>0</v>
      </c>
    </row>
    <row r="166" spans="1:16" x14ac:dyDescent="0.25">
      <c r="A166" s="8">
        <v>24</v>
      </c>
      <c r="B166" s="14" t="s">
        <v>192</v>
      </c>
      <c r="C166" s="15" t="s">
        <v>39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9">
        <v>0</v>
      </c>
      <c r="L166" s="19">
        <v>0</v>
      </c>
      <c r="M166" s="19">
        <v>0</v>
      </c>
      <c r="N166" s="20">
        <f t="shared" si="10"/>
        <v>0</v>
      </c>
      <c r="O166" s="24"/>
      <c r="P166" s="21">
        <f t="shared" si="9"/>
        <v>0</v>
      </c>
    </row>
    <row r="167" spans="1:16" x14ac:dyDescent="0.25">
      <c r="A167" s="8">
        <v>25</v>
      </c>
      <c r="B167" s="14" t="s">
        <v>193</v>
      </c>
      <c r="C167" s="15" t="s">
        <v>39</v>
      </c>
      <c r="D167" s="19">
        <v>0</v>
      </c>
      <c r="E167" s="17">
        <v>7</v>
      </c>
      <c r="F167" s="17">
        <v>8</v>
      </c>
      <c r="G167" s="18">
        <v>8</v>
      </c>
      <c r="H167" s="18">
        <v>6</v>
      </c>
      <c r="I167" s="18">
        <v>7</v>
      </c>
      <c r="J167" s="18">
        <v>7</v>
      </c>
      <c r="K167" s="19">
        <v>0</v>
      </c>
      <c r="L167" s="18">
        <v>6</v>
      </c>
      <c r="M167" s="19">
        <v>0</v>
      </c>
      <c r="N167" s="20">
        <f>SUM(D167:M167)</f>
        <v>49</v>
      </c>
      <c r="O167" s="24"/>
      <c r="P167" s="21">
        <f t="shared" si="9"/>
        <v>0</v>
      </c>
    </row>
    <row r="168" spans="1:16" x14ac:dyDescent="0.25">
      <c r="A168" s="8">
        <v>26</v>
      </c>
      <c r="B168" s="14" t="s">
        <v>194</v>
      </c>
      <c r="C168" s="15" t="s">
        <v>39</v>
      </c>
      <c r="D168" s="18">
        <v>1</v>
      </c>
      <c r="E168" s="16">
        <v>1</v>
      </c>
      <c r="F168" s="16">
        <v>1</v>
      </c>
      <c r="G168" s="18">
        <v>1</v>
      </c>
      <c r="H168" s="18">
        <v>1</v>
      </c>
      <c r="I168" s="18">
        <v>1</v>
      </c>
      <c r="J168" s="18">
        <v>1</v>
      </c>
      <c r="K168" s="18">
        <v>1</v>
      </c>
      <c r="L168" s="18">
        <v>1</v>
      </c>
      <c r="M168" s="18">
        <v>1</v>
      </c>
      <c r="N168" s="20">
        <f t="shared" si="10"/>
        <v>10</v>
      </c>
      <c r="O168" s="24"/>
      <c r="P168" s="21">
        <f t="shared" si="9"/>
        <v>0</v>
      </c>
    </row>
    <row r="169" spans="1:16" x14ac:dyDescent="0.25">
      <c r="A169" s="8">
        <v>27</v>
      </c>
      <c r="B169" s="14" t="s">
        <v>195</v>
      </c>
      <c r="C169" s="15" t="s">
        <v>39</v>
      </c>
      <c r="D169" s="18">
        <v>1</v>
      </c>
      <c r="E169" s="16">
        <v>1</v>
      </c>
      <c r="F169" s="16">
        <v>1</v>
      </c>
      <c r="G169" s="18">
        <v>1</v>
      </c>
      <c r="H169" s="18">
        <v>1</v>
      </c>
      <c r="I169" s="18">
        <v>1</v>
      </c>
      <c r="J169" s="18">
        <v>1</v>
      </c>
      <c r="K169" s="18">
        <v>1</v>
      </c>
      <c r="L169" s="18">
        <v>1</v>
      </c>
      <c r="M169" s="18">
        <v>1</v>
      </c>
      <c r="N169" s="20">
        <f t="shared" si="10"/>
        <v>10</v>
      </c>
      <c r="O169" s="24"/>
      <c r="P169" s="21">
        <f t="shared" si="9"/>
        <v>0</v>
      </c>
    </row>
    <row r="170" spans="1:16" x14ac:dyDescent="0.25">
      <c r="A170" s="8">
        <v>28</v>
      </c>
      <c r="B170" s="14" t="s">
        <v>196</v>
      </c>
      <c r="C170" s="15" t="s">
        <v>39</v>
      </c>
      <c r="D170" s="18">
        <v>1</v>
      </c>
      <c r="E170" s="16">
        <v>1</v>
      </c>
      <c r="F170" s="16">
        <v>1</v>
      </c>
      <c r="G170" s="18">
        <v>1</v>
      </c>
      <c r="H170" s="18">
        <v>1</v>
      </c>
      <c r="I170" s="18">
        <v>1</v>
      </c>
      <c r="J170" s="18">
        <v>1</v>
      </c>
      <c r="K170" s="19">
        <v>0</v>
      </c>
      <c r="L170" s="18">
        <v>1</v>
      </c>
      <c r="M170" s="19">
        <v>0</v>
      </c>
      <c r="N170" s="20">
        <f t="shared" si="10"/>
        <v>8</v>
      </c>
      <c r="O170" s="24"/>
      <c r="P170" s="21">
        <f t="shared" si="9"/>
        <v>0</v>
      </c>
    </row>
    <row r="171" spans="1:16" x14ac:dyDescent="0.25">
      <c r="A171" s="8">
        <v>29</v>
      </c>
      <c r="B171" s="14" t="s">
        <v>197</v>
      </c>
      <c r="C171" s="15" t="s">
        <v>39</v>
      </c>
      <c r="D171" s="19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20">
        <f t="shared" si="10"/>
        <v>0</v>
      </c>
      <c r="O171" s="24"/>
      <c r="P171" s="21">
        <f t="shared" si="9"/>
        <v>0</v>
      </c>
    </row>
    <row r="172" spans="1:16" x14ac:dyDescent="0.25">
      <c r="A172" s="8">
        <v>30</v>
      </c>
      <c r="B172" s="14" t="s">
        <v>198</v>
      </c>
      <c r="C172" s="15" t="s">
        <v>39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20">
        <f t="shared" si="10"/>
        <v>0</v>
      </c>
      <c r="O172" s="24"/>
      <c r="P172" s="21">
        <f t="shared" si="9"/>
        <v>0</v>
      </c>
    </row>
    <row r="173" spans="1:16" x14ac:dyDescent="0.25">
      <c r="A173" s="8">
        <v>31</v>
      </c>
      <c r="B173" s="14" t="s">
        <v>199</v>
      </c>
      <c r="C173" s="15" t="s">
        <v>39</v>
      </c>
      <c r="D173" s="19">
        <v>0</v>
      </c>
      <c r="E173" s="17">
        <v>1</v>
      </c>
      <c r="F173" s="16">
        <v>1</v>
      </c>
      <c r="G173" s="18">
        <v>1</v>
      </c>
      <c r="H173" s="16">
        <v>1</v>
      </c>
      <c r="I173" s="16">
        <v>1</v>
      </c>
      <c r="J173" s="16">
        <v>1</v>
      </c>
      <c r="K173" s="19">
        <v>0</v>
      </c>
      <c r="L173" s="16">
        <v>1</v>
      </c>
      <c r="M173" s="19">
        <v>0</v>
      </c>
      <c r="N173" s="20">
        <f t="shared" si="10"/>
        <v>7</v>
      </c>
      <c r="O173" s="24"/>
      <c r="P173" s="21">
        <f t="shared" si="9"/>
        <v>0</v>
      </c>
    </row>
    <row r="174" spans="1:16" x14ac:dyDescent="0.25">
      <c r="A174" s="8">
        <v>32</v>
      </c>
      <c r="B174" s="14" t="s">
        <v>200</v>
      </c>
      <c r="C174" s="15" t="s">
        <v>39</v>
      </c>
      <c r="D174" s="19">
        <v>0</v>
      </c>
      <c r="E174" s="17">
        <v>2</v>
      </c>
      <c r="F174" s="16">
        <v>4</v>
      </c>
      <c r="G174" s="18">
        <v>2</v>
      </c>
      <c r="H174" s="16">
        <v>3</v>
      </c>
      <c r="I174" s="18">
        <v>3</v>
      </c>
      <c r="J174" s="18">
        <v>2</v>
      </c>
      <c r="K174" s="19">
        <v>0</v>
      </c>
      <c r="L174" s="18">
        <v>2</v>
      </c>
      <c r="M174" s="19">
        <v>0</v>
      </c>
      <c r="N174" s="20">
        <f t="shared" si="10"/>
        <v>18</v>
      </c>
      <c r="O174" s="24"/>
      <c r="P174" s="21">
        <f t="shared" si="9"/>
        <v>0</v>
      </c>
    </row>
    <row r="175" spans="1:16" x14ac:dyDescent="0.25">
      <c r="A175" s="8">
        <v>33</v>
      </c>
      <c r="B175" s="14" t="s">
        <v>201</v>
      </c>
      <c r="C175" s="15" t="s">
        <v>39</v>
      </c>
      <c r="D175" s="19">
        <v>0</v>
      </c>
      <c r="E175" s="17">
        <v>1</v>
      </c>
      <c r="F175" s="17">
        <v>1</v>
      </c>
      <c r="G175" s="17">
        <v>1</v>
      </c>
      <c r="H175" s="17">
        <v>2</v>
      </c>
      <c r="I175" s="17">
        <v>1</v>
      </c>
      <c r="J175" s="17">
        <v>3</v>
      </c>
      <c r="K175" s="19">
        <v>0</v>
      </c>
      <c r="L175" s="17">
        <v>1</v>
      </c>
      <c r="M175" s="19">
        <v>0</v>
      </c>
      <c r="N175" s="20">
        <f t="shared" si="10"/>
        <v>10</v>
      </c>
      <c r="O175" s="24"/>
      <c r="P175" s="21">
        <f t="shared" si="9"/>
        <v>0</v>
      </c>
    </row>
    <row r="176" spans="1:16" x14ac:dyDescent="0.25">
      <c r="A176" s="8">
        <v>34</v>
      </c>
      <c r="B176" s="14" t="s">
        <v>202</v>
      </c>
      <c r="C176" s="15" t="s">
        <v>39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20">
        <f t="shared" si="10"/>
        <v>0</v>
      </c>
      <c r="O176" s="24"/>
      <c r="P176" s="21">
        <f t="shared" si="9"/>
        <v>0</v>
      </c>
    </row>
    <row r="177" spans="1:16" x14ac:dyDescent="0.25">
      <c r="A177" s="8">
        <v>35</v>
      </c>
      <c r="B177" s="14" t="s">
        <v>203</v>
      </c>
      <c r="C177" s="15" t="s">
        <v>39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20">
        <f t="shared" si="10"/>
        <v>0</v>
      </c>
      <c r="O177" s="24"/>
      <c r="P177" s="21">
        <f t="shared" si="9"/>
        <v>0</v>
      </c>
    </row>
    <row r="178" spans="1:16" x14ac:dyDescent="0.25">
      <c r="A178" s="8">
        <v>36</v>
      </c>
      <c r="B178" s="14" t="s">
        <v>204</v>
      </c>
      <c r="C178" s="15" t="s">
        <v>39</v>
      </c>
      <c r="D178" s="19">
        <v>0</v>
      </c>
      <c r="E178" s="19">
        <v>0</v>
      </c>
      <c r="F178" s="17">
        <v>1</v>
      </c>
      <c r="G178" s="18">
        <v>1</v>
      </c>
      <c r="H178" s="18">
        <v>1</v>
      </c>
      <c r="I178" s="18">
        <v>1</v>
      </c>
      <c r="J178" s="18">
        <v>1</v>
      </c>
      <c r="K178" s="19">
        <v>0</v>
      </c>
      <c r="L178" s="18">
        <v>1</v>
      </c>
      <c r="M178" s="19">
        <v>0</v>
      </c>
      <c r="N178" s="20">
        <f t="shared" si="10"/>
        <v>6</v>
      </c>
      <c r="O178" s="24"/>
      <c r="P178" s="21">
        <f t="shared" si="9"/>
        <v>0</v>
      </c>
    </row>
    <row r="179" spans="1:16" x14ac:dyDescent="0.25">
      <c r="A179" s="8">
        <v>37</v>
      </c>
      <c r="B179" s="14" t="s">
        <v>205</v>
      </c>
      <c r="C179" s="15" t="s">
        <v>39</v>
      </c>
      <c r="D179" s="19">
        <v>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20">
        <f t="shared" si="10"/>
        <v>0</v>
      </c>
      <c r="O179" s="24"/>
      <c r="P179" s="21">
        <f t="shared" si="9"/>
        <v>0</v>
      </c>
    </row>
    <row r="180" spans="1:16" x14ac:dyDescent="0.25">
      <c r="A180" s="8">
        <v>38</v>
      </c>
      <c r="B180" s="14" t="s">
        <v>206</v>
      </c>
      <c r="C180" s="15" t="s">
        <v>39</v>
      </c>
      <c r="D180" s="19">
        <v>0</v>
      </c>
      <c r="E180" s="19">
        <v>0</v>
      </c>
      <c r="F180" s="17">
        <v>3</v>
      </c>
      <c r="G180" s="18">
        <v>1</v>
      </c>
      <c r="H180" s="18">
        <v>4</v>
      </c>
      <c r="I180" s="18">
        <v>3</v>
      </c>
      <c r="J180" s="18">
        <v>2</v>
      </c>
      <c r="K180" s="19">
        <v>0</v>
      </c>
      <c r="L180" s="18">
        <v>1</v>
      </c>
      <c r="M180" s="19">
        <v>0</v>
      </c>
      <c r="N180" s="20">
        <f t="shared" si="10"/>
        <v>14</v>
      </c>
      <c r="O180" s="24"/>
      <c r="P180" s="21">
        <f t="shared" si="9"/>
        <v>0</v>
      </c>
    </row>
    <row r="181" spans="1:16" x14ac:dyDescent="0.25">
      <c r="A181" s="8">
        <v>39</v>
      </c>
      <c r="B181" s="14" t="s">
        <v>207</v>
      </c>
      <c r="C181" s="15" t="s">
        <v>39</v>
      </c>
      <c r="D181" s="19">
        <v>0</v>
      </c>
      <c r="E181" s="19">
        <v>0</v>
      </c>
      <c r="F181" s="17">
        <v>2</v>
      </c>
      <c r="G181" s="19">
        <v>0</v>
      </c>
      <c r="H181" s="18">
        <v>1</v>
      </c>
      <c r="I181" s="19">
        <v>0</v>
      </c>
      <c r="J181" s="18">
        <v>2</v>
      </c>
      <c r="K181" s="19">
        <v>0</v>
      </c>
      <c r="L181" s="18">
        <v>1</v>
      </c>
      <c r="M181" s="19">
        <v>0</v>
      </c>
      <c r="N181" s="20">
        <f t="shared" si="10"/>
        <v>6</v>
      </c>
      <c r="O181" s="24"/>
      <c r="P181" s="21">
        <f t="shared" si="9"/>
        <v>0</v>
      </c>
    </row>
    <row r="182" spans="1:16" x14ac:dyDescent="0.25">
      <c r="A182" s="8">
        <v>40</v>
      </c>
      <c r="B182" s="14" t="s">
        <v>208</v>
      </c>
      <c r="C182" s="15" t="s">
        <v>39</v>
      </c>
      <c r="D182" s="19">
        <v>0</v>
      </c>
      <c r="E182" s="19">
        <v>0</v>
      </c>
      <c r="F182" s="17">
        <v>1</v>
      </c>
      <c r="G182" s="18">
        <v>1</v>
      </c>
      <c r="H182" s="19">
        <v>0</v>
      </c>
      <c r="I182" s="19">
        <v>0</v>
      </c>
      <c r="J182" s="18">
        <v>2</v>
      </c>
      <c r="K182" s="19">
        <v>0</v>
      </c>
      <c r="L182" s="18">
        <v>2</v>
      </c>
      <c r="M182" s="19">
        <v>0</v>
      </c>
      <c r="N182" s="20">
        <f t="shared" si="10"/>
        <v>6</v>
      </c>
      <c r="O182" s="24"/>
      <c r="P182" s="21">
        <f t="shared" si="9"/>
        <v>0</v>
      </c>
    </row>
    <row r="183" spans="1:16" x14ac:dyDescent="0.25">
      <c r="A183" s="8">
        <v>41</v>
      </c>
      <c r="B183" s="14" t="s">
        <v>209</v>
      </c>
      <c r="C183" s="15" t="s">
        <v>39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20">
        <f t="shared" si="10"/>
        <v>0</v>
      </c>
      <c r="O183" s="24"/>
      <c r="P183" s="21">
        <f t="shared" si="9"/>
        <v>0</v>
      </c>
    </row>
    <row r="184" spans="1:16" x14ac:dyDescent="0.25">
      <c r="A184" s="8">
        <v>42</v>
      </c>
      <c r="B184" s="14" t="s">
        <v>210</v>
      </c>
      <c r="C184" s="15" t="s">
        <v>39</v>
      </c>
      <c r="D184" s="19">
        <v>0</v>
      </c>
      <c r="E184" s="17">
        <v>1</v>
      </c>
      <c r="F184" s="17">
        <v>1</v>
      </c>
      <c r="G184" s="19">
        <v>0</v>
      </c>
      <c r="H184" s="19">
        <v>0</v>
      </c>
      <c r="I184" s="18">
        <v>2</v>
      </c>
      <c r="J184" s="19">
        <v>0</v>
      </c>
      <c r="K184" s="19">
        <v>0</v>
      </c>
      <c r="L184" s="19">
        <v>0</v>
      </c>
      <c r="M184" s="19">
        <v>0</v>
      </c>
      <c r="N184" s="20">
        <f t="shared" si="10"/>
        <v>4</v>
      </c>
      <c r="O184" s="24"/>
      <c r="P184" s="21">
        <f t="shared" si="9"/>
        <v>0</v>
      </c>
    </row>
    <row r="185" spans="1:16" x14ac:dyDescent="0.25">
      <c r="A185" s="8">
        <v>43</v>
      </c>
      <c r="B185" s="14" t="s">
        <v>211</v>
      </c>
      <c r="C185" s="15" t="s">
        <v>39</v>
      </c>
      <c r="D185" s="19">
        <v>0</v>
      </c>
      <c r="E185" s="19">
        <v>0</v>
      </c>
      <c r="F185" s="19">
        <v>0</v>
      </c>
      <c r="G185" s="18">
        <v>1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20">
        <f t="shared" si="10"/>
        <v>1</v>
      </c>
      <c r="O185" s="24"/>
      <c r="P185" s="21">
        <f t="shared" si="9"/>
        <v>0</v>
      </c>
    </row>
    <row r="186" spans="1:16" x14ac:dyDescent="0.25">
      <c r="A186" s="8">
        <v>44</v>
      </c>
      <c r="B186" s="14" t="s">
        <v>212</v>
      </c>
      <c r="C186" s="15" t="s">
        <v>39</v>
      </c>
      <c r="D186" s="19">
        <v>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20">
        <f t="shared" si="10"/>
        <v>0</v>
      </c>
      <c r="O186" s="24"/>
      <c r="P186" s="21">
        <f t="shared" si="9"/>
        <v>0</v>
      </c>
    </row>
    <row r="187" spans="1:16" x14ac:dyDescent="0.25">
      <c r="A187" s="8">
        <v>45</v>
      </c>
      <c r="B187" s="14" t="s">
        <v>213</v>
      </c>
      <c r="C187" s="15" t="s">
        <v>39</v>
      </c>
      <c r="D187" s="19">
        <v>0</v>
      </c>
      <c r="E187" s="17">
        <v>4</v>
      </c>
      <c r="F187" s="19">
        <v>0</v>
      </c>
      <c r="G187" s="18">
        <v>3</v>
      </c>
      <c r="H187" s="19">
        <v>0</v>
      </c>
      <c r="I187" s="18">
        <v>1</v>
      </c>
      <c r="J187" s="19">
        <v>0</v>
      </c>
      <c r="K187" s="19">
        <v>0</v>
      </c>
      <c r="L187" s="19">
        <v>0</v>
      </c>
      <c r="M187" s="19">
        <v>0</v>
      </c>
      <c r="N187" s="20">
        <f t="shared" si="10"/>
        <v>8</v>
      </c>
      <c r="O187" s="24"/>
      <c r="P187" s="21">
        <f t="shared" si="9"/>
        <v>0</v>
      </c>
    </row>
    <row r="188" spans="1:16" x14ac:dyDescent="0.25">
      <c r="A188" s="8">
        <v>46</v>
      </c>
      <c r="B188" s="14" t="s">
        <v>214</v>
      </c>
      <c r="C188" s="15" t="s">
        <v>39</v>
      </c>
      <c r="D188" s="19">
        <v>0</v>
      </c>
      <c r="E188" s="19">
        <v>0</v>
      </c>
      <c r="F188" s="19">
        <v>0</v>
      </c>
      <c r="G188" s="19">
        <v>0</v>
      </c>
      <c r="H188" s="18">
        <v>1</v>
      </c>
      <c r="I188" s="19">
        <v>0</v>
      </c>
      <c r="J188" s="19">
        <v>0</v>
      </c>
      <c r="K188" s="19">
        <v>0</v>
      </c>
      <c r="L188" s="18">
        <v>1</v>
      </c>
      <c r="M188" s="19">
        <v>0</v>
      </c>
      <c r="N188" s="20">
        <f t="shared" si="10"/>
        <v>2</v>
      </c>
      <c r="O188" s="24"/>
      <c r="P188" s="21">
        <f t="shared" si="9"/>
        <v>0</v>
      </c>
    </row>
    <row r="189" spans="1:16" x14ac:dyDescent="0.25">
      <c r="A189" s="8">
        <v>47</v>
      </c>
      <c r="B189" s="14" t="s">
        <v>215</v>
      </c>
      <c r="C189" s="15" t="s">
        <v>39</v>
      </c>
      <c r="D189" s="19">
        <v>0</v>
      </c>
      <c r="E189" s="19">
        <v>0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20">
        <f t="shared" si="10"/>
        <v>0</v>
      </c>
      <c r="O189" s="24"/>
      <c r="P189" s="21">
        <f t="shared" si="9"/>
        <v>0</v>
      </c>
    </row>
    <row r="190" spans="1:16" x14ac:dyDescent="0.25">
      <c r="A190" s="8">
        <v>48</v>
      </c>
      <c r="B190" s="14" t="s">
        <v>216</v>
      </c>
      <c r="C190" s="15" t="s">
        <v>39</v>
      </c>
      <c r="D190" s="19">
        <v>0</v>
      </c>
      <c r="E190" s="17">
        <v>1</v>
      </c>
      <c r="F190" s="17">
        <v>1</v>
      </c>
      <c r="G190" s="17">
        <v>2</v>
      </c>
      <c r="H190" s="17">
        <v>1</v>
      </c>
      <c r="I190" s="17">
        <v>1</v>
      </c>
      <c r="J190" s="17">
        <v>1</v>
      </c>
      <c r="K190" s="19">
        <v>0</v>
      </c>
      <c r="L190" s="18">
        <v>1</v>
      </c>
      <c r="M190" s="19">
        <v>0</v>
      </c>
      <c r="N190" s="20">
        <f t="shared" si="10"/>
        <v>8</v>
      </c>
      <c r="O190" s="24"/>
      <c r="P190" s="21">
        <f t="shared" si="9"/>
        <v>0</v>
      </c>
    </row>
    <row r="191" spans="1:16" x14ac:dyDescent="0.25">
      <c r="A191" s="8">
        <v>49</v>
      </c>
      <c r="B191" s="14" t="s">
        <v>217</v>
      </c>
      <c r="C191" s="15" t="s">
        <v>39</v>
      </c>
      <c r="D191" s="19">
        <v>0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20">
        <f t="shared" si="10"/>
        <v>0</v>
      </c>
      <c r="O191" s="24"/>
      <c r="P191" s="21">
        <f t="shared" si="9"/>
        <v>0</v>
      </c>
    </row>
    <row r="192" spans="1:16" x14ac:dyDescent="0.25">
      <c r="A192" s="8">
        <v>50</v>
      </c>
      <c r="B192" s="14" t="s">
        <v>218</v>
      </c>
      <c r="C192" s="15" t="s">
        <v>39</v>
      </c>
      <c r="D192" s="19">
        <v>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20">
        <f t="shared" si="10"/>
        <v>0</v>
      </c>
      <c r="O192" s="24"/>
      <c r="P192" s="21">
        <f t="shared" si="9"/>
        <v>0</v>
      </c>
    </row>
    <row r="193" spans="1:16" ht="25.5" x14ac:dyDescent="0.25">
      <c r="A193" s="8">
        <v>51</v>
      </c>
      <c r="B193" s="14" t="s">
        <v>219</v>
      </c>
      <c r="C193" s="15" t="s">
        <v>39</v>
      </c>
      <c r="D193" s="19">
        <v>0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20">
        <f t="shared" si="10"/>
        <v>0</v>
      </c>
      <c r="O193" s="24"/>
      <c r="P193" s="21">
        <f t="shared" si="9"/>
        <v>0</v>
      </c>
    </row>
    <row r="194" spans="1:16" x14ac:dyDescent="0.25">
      <c r="A194" s="8">
        <v>52</v>
      </c>
      <c r="B194" s="14" t="s">
        <v>220</v>
      </c>
      <c r="C194" s="15" t="s">
        <v>39</v>
      </c>
      <c r="D194" s="19">
        <v>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20">
        <f t="shared" si="10"/>
        <v>0</v>
      </c>
      <c r="O194" s="24"/>
      <c r="P194" s="21">
        <f t="shared" si="9"/>
        <v>0</v>
      </c>
    </row>
    <row r="195" spans="1:16" x14ac:dyDescent="0.25">
      <c r="A195" s="8">
        <v>53</v>
      </c>
      <c r="B195" s="14" t="s">
        <v>221</v>
      </c>
      <c r="C195" s="15" t="s">
        <v>39</v>
      </c>
      <c r="D195" s="19">
        <v>0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20">
        <f t="shared" si="10"/>
        <v>0</v>
      </c>
      <c r="O195" s="24"/>
      <c r="P195" s="21">
        <f t="shared" si="9"/>
        <v>0</v>
      </c>
    </row>
    <row r="196" spans="1:16" x14ac:dyDescent="0.25">
      <c r="A196" s="8">
        <v>54</v>
      </c>
      <c r="B196" s="14" t="s">
        <v>222</v>
      </c>
      <c r="C196" s="15" t="s">
        <v>39</v>
      </c>
      <c r="D196" s="19">
        <v>0</v>
      </c>
      <c r="E196" s="19">
        <v>0</v>
      </c>
      <c r="F196" s="17">
        <v>2</v>
      </c>
      <c r="G196" s="18">
        <v>1</v>
      </c>
      <c r="H196" s="18">
        <v>3</v>
      </c>
      <c r="I196" s="18">
        <v>2</v>
      </c>
      <c r="J196" s="18">
        <v>3</v>
      </c>
      <c r="K196" s="19">
        <v>0</v>
      </c>
      <c r="L196" s="18">
        <v>3</v>
      </c>
      <c r="M196" s="19">
        <v>0</v>
      </c>
      <c r="N196" s="20">
        <f t="shared" si="10"/>
        <v>14</v>
      </c>
      <c r="O196" s="24"/>
      <c r="P196" s="21">
        <f t="shared" si="9"/>
        <v>0</v>
      </c>
    </row>
    <row r="197" spans="1:16" x14ac:dyDescent="0.25">
      <c r="A197" s="8">
        <v>55</v>
      </c>
      <c r="B197" s="14" t="s">
        <v>223</v>
      </c>
      <c r="C197" s="15" t="s">
        <v>39</v>
      </c>
      <c r="D197" s="19">
        <v>0</v>
      </c>
      <c r="E197" s="17">
        <v>1</v>
      </c>
      <c r="F197" s="17">
        <v>1</v>
      </c>
      <c r="G197" s="18">
        <v>1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20">
        <f t="shared" si="10"/>
        <v>3</v>
      </c>
      <c r="O197" s="24"/>
      <c r="P197" s="21">
        <f t="shared" si="9"/>
        <v>0</v>
      </c>
    </row>
    <row r="198" spans="1:16" x14ac:dyDescent="0.25">
      <c r="A198" s="8">
        <v>56</v>
      </c>
      <c r="B198" s="14" t="s">
        <v>224</v>
      </c>
      <c r="C198" s="15" t="s">
        <v>39</v>
      </c>
      <c r="D198" s="19">
        <v>0</v>
      </c>
      <c r="E198" s="19">
        <v>0</v>
      </c>
      <c r="F198" s="19">
        <v>0</v>
      </c>
      <c r="G198" s="18">
        <v>1</v>
      </c>
      <c r="H198" s="19">
        <v>0</v>
      </c>
      <c r="I198" s="18">
        <v>1</v>
      </c>
      <c r="J198" s="19">
        <v>0</v>
      </c>
      <c r="K198" s="19">
        <v>0</v>
      </c>
      <c r="L198" s="19">
        <v>0</v>
      </c>
      <c r="M198" s="19">
        <v>0</v>
      </c>
      <c r="N198" s="20">
        <f t="shared" si="10"/>
        <v>2</v>
      </c>
      <c r="O198" s="24"/>
      <c r="P198" s="21">
        <f t="shared" si="9"/>
        <v>0</v>
      </c>
    </row>
    <row r="199" spans="1:16" x14ac:dyDescent="0.25">
      <c r="A199" s="8">
        <v>57</v>
      </c>
      <c r="B199" s="14" t="s">
        <v>225</v>
      </c>
      <c r="C199" s="15" t="s">
        <v>39</v>
      </c>
      <c r="D199" s="19">
        <v>0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20">
        <f t="shared" si="10"/>
        <v>0</v>
      </c>
      <c r="O199" s="24"/>
      <c r="P199" s="21">
        <f t="shared" si="9"/>
        <v>0</v>
      </c>
    </row>
    <row r="200" spans="1:16" x14ac:dyDescent="0.25">
      <c r="A200" s="8">
        <v>58</v>
      </c>
      <c r="B200" s="14" t="s">
        <v>226</v>
      </c>
      <c r="C200" s="15" t="s">
        <v>39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20">
        <f t="shared" si="10"/>
        <v>0</v>
      </c>
      <c r="O200" s="24"/>
      <c r="P200" s="21">
        <f t="shared" si="9"/>
        <v>0</v>
      </c>
    </row>
    <row r="201" spans="1:16" x14ac:dyDescent="0.25">
      <c r="A201" s="8">
        <v>59</v>
      </c>
      <c r="B201" s="14" t="s">
        <v>227</v>
      </c>
      <c r="C201" s="15" t="s">
        <v>39</v>
      </c>
      <c r="D201" s="19">
        <v>0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20">
        <f t="shared" si="10"/>
        <v>0</v>
      </c>
      <c r="O201" s="24"/>
      <c r="P201" s="21">
        <f t="shared" ref="P201:P264" si="11">ROUND(N201*O201,2)</f>
        <v>0</v>
      </c>
    </row>
    <row r="202" spans="1:16" x14ac:dyDescent="0.25">
      <c r="A202" s="8">
        <v>60</v>
      </c>
      <c r="B202" s="14" t="s">
        <v>228</v>
      </c>
      <c r="C202" s="15" t="s">
        <v>39</v>
      </c>
      <c r="D202" s="19">
        <v>0</v>
      </c>
      <c r="E202" s="17">
        <v>1</v>
      </c>
      <c r="F202" s="19">
        <v>0</v>
      </c>
      <c r="G202" s="18">
        <v>1</v>
      </c>
      <c r="H202" s="19">
        <v>0</v>
      </c>
      <c r="I202" s="18">
        <v>1</v>
      </c>
      <c r="J202" s="19">
        <v>0</v>
      </c>
      <c r="K202" s="19">
        <v>0</v>
      </c>
      <c r="L202" s="18">
        <v>1</v>
      </c>
      <c r="M202" s="19">
        <v>0</v>
      </c>
      <c r="N202" s="20">
        <f t="shared" si="10"/>
        <v>4</v>
      </c>
      <c r="O202" s="24"/>
      <c r="P202" s="21">
        <f t="shared" si="11"/>
        <v>0</v>
      </c>
    </row>
    <row r="203" spans="1:16" x14ac:dyDescent="0.25">
      <c r="A203" s="8">
        <v>61</v>
      </c>
      <c r="B203" s="14" t="s">
        <v>229</v>
      </c>
      <c r="C203" s="15" t="s">
        <v>39</v>
      </c>
      <c r="D203" s="19">
        <v>0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20">
        <f t="shared" si="10"/>
        <v>0</v>
      </c>
      <c r="O203" s="24"/>
      <c r="P203" s="21">
        <f t="shared" si="11"/>
        <v>0</v>
      </c>
    </row>
    <row r="204" spans="1:16" x14ac:dyDescent="0.25">
      <c r="A204" s="8">
        <v>62</v>
      </c>
      <c r="B204" s="14" t="s">
        <v>230</v>
      </c>
      <c r="C204" s="15" t="s">
        <v>39</v>
      </c>
      <c r="D204" s="19">
        <v>0</v>
      </c>
      <c r="E204" s="19">
        <v>0</v>
      </c>
      <c r="F204" s="17">
        <v>1</v>
      </c>
      <c r="G204" s="19">
        <v>0</v>
      </c>
      <c r="H204" s="18">
        <v>1</v>
      </c>
      <c r="I204" s="18">
        <v>1</v>
      </c>
      <c r="J204" s="18">
        <v>2</v>
      </c>
      <c r="K204" s="19">
        <v>0</v>
      </c>
      <c r="L204" s="18">
        <v>1</v>
      </c>
      <c r="M204" s="19">
        <v>0</v>
      </c>
      <c r="N204" s="20">
        <f t="shared" si="10"/>
        <v>6</v>
      </c>
      <c r="O204" s="24"/>
      <c r="P204" s="21">
        <f t="shared" si="11"/>
        <v>0</v>
      </c>
    </row>
    <row r="205" spans="1:16" x14ac:dyDescent="0.25">
      <c r="A205" s="8">
        <v>63</v>
      </c>
      <c r="B205" s="14" t="s">
        <v>231</v>
      </c>
      <c r="C205" s="15" t="s">
        <v>39</v>
      </c>
      <c r="D205" s="19">
        <v>0</v>
      </c>
      <c r="E205" s="19">
        <v>0</v>
      </c>
      <c r="F205" s="17">
        <v>1</v>
      </c>
      <c r="G205" s="18">
        <v>1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20">
        <f t="shared" si="10"/>
        <v>2</v>
      </c>
      <c r="O205" s="24"/>
      <c r="P205" s="21">
        <f t="shared" si="11"/>
        <v>0</v>
      </c>
    </row>
    <row r="206" spans="1:16" x14ac:dyDescent="0.25">
      <c r="A206" s="8">
        <v>64</v>
      </c>
      <c r="B206" s="14" t="s">
        <v>232</v>
      </c>
      <c r="C206" s="15" t="s">
        <v>39</v>
      </c>
      <c r="D206" s="19">
        <v>0</v>
      </c>
      <c r="E206" s="17">
        <v>1</v>
      </c>
      <c r="F206" s="19">
        <v>0</v>
      </c>
      <c r="G206" s="18">
        <v>1</v>
      </c>
      <c r="H206" s="18">
        <v>1</v>
      </c>
      <c r="I206" s="18">
        <v>1</v>
      </c>
      <c r="J206" s="19">
        <v>0</v>
      </c>
      <c r="K206" s="19">
        <v>0</v>
      </c>
      <c r="L206" s="18">
        <v>1</v>
      </c>
      <c r="M206" s="19">
        <v>0</v>
      </c>
      <c r="N206" s="20">
        <f t="shared" si="10"/>
        <v>5</v>
      </c>
      <c r="O206" s="24"/>
      <c r="P206" s="21">
        <f t="shared" si="11"/>
        <v>0</v>
      </c>
    </row>
    <row r="207" spans="1:16" x14ac:dyDescent="0.25">
      <c r="A207" s="8">
        <v>65</v>
      </c>
      <c r="B207" s="14" t="s">
        <v>233</v>
      </c>
      <c r="C207" s="15" t="s">
        <v>39</v>
      </c>
      <c r="D207" s="17">
        <v>1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20">
        <f t="shared" si="10"/>
        <v>1</v>
      </c>
      <c r="O207" s="24"/>
      <c r="P207" s="21">
        <f t="shared" si="11"/>
        <v>0</v>
      </c>
    </row>
    <row r="208" spans="1:16" x14ac:dyDescent="0.25">
      <c r="A208" s="8">
        <v>66</v>
      </c>
      <c r="B208" s="14" t="s">
        <v>234</v>
      </c>
      <c r="C208" s="15" t="s">
        <v>39</v>
      </c>
      <c r="D208" s="19">
        <v>0</v>
      </c>
      <c r="E208" s="17">
        <v>1</v>
      </c>
      <c r="F208" s="17">
        <v>1</v>
      </c>
      <c r="G208" s="17">
        <v>1</v>
      </c>
      <c r="H208" s="17">
        <v>1</v>
      </c>
      <c r="I208" s="17">
        <v>1</v>
      </c>
      <c r="J208" s="17">
        <v>1</v>
      </c>
      <c r="K208" s="18">
        <v>1</v>
      </c>
      <c r="L208" s="17">
        <v>1</v>
      </c>
      <c r="M208" s="17">
        <v>1</v>
      </c>
      <c r="N208" s="20">
        <f t="shared" ref="N208:N227" si="12">SUM(D208:M208)</f>
        <v>9</v>
      </c>
      <c r="O208" s="24"/>
      <c r="P208" s="21">
        <f t="shared" si="11"/>
        <v>0</v>
      </c>
    </row>
    <row r="209" spans="1:16" x14ac:dyDescent="0.25">
      <c r="A209" s="8">
        <v>67</v>
      </c>
      <c r="B209" s="14" t="s">
        <v>235</v>
      </c>
      <c r="C209" s="15" t="s">
        <v>39</v>
      </c>
      <c r="D209" s="19">
        <v>0</v>
      </c>
      <c r="E209" s="17">
        <v>2</v>
      </c>
      <c r="F209" s="17">
        <v>2</v>
      </c>
      <c r="G209" s="17">
        <v>2</v>
      </c>
      <c r="H209" s="17">
        <v>2</v>
      </c>
      <c r="I209" s="17">
        <v>2</v>
      </c>
      <c r="J209" s="17">
        <v>2</v>
      </c>
      <c r="K209" s="19">
        <v>0</v>
      </c>
      <c r="L209" s="17">
        <v>2</v>
      </c>
      <c r="M209" s="19">
        <v>0</v>
      </c>
      <c r="N209" s="20">
        <f t="shared" si="12"/>
        <v>14</v>
      </c>
      <c r="O209" s="24"/>
      <c r="P209" s="21">
        <f t="shared" si="11"/>
        <v>0</v>
      </c>
    </row>
    <row r="210" spans="1:16" x14ac:dyDescent="0.25">
      <c r="A210" s="8">
        <v>68</v>
      </c>
      <c r="B210" s="14" t="s">
        <v>236</v>
      </c>
      <c r="C210" s="15" t="s">
        <v>39</v>
      </c>
      <c r="D210" s="19">
        <v>0</v>
      </c>
      <c r="E210" s="17">
        <v>2</v>
      </c>
      <c r="F210" s="17">
        <v>2</v>
      </c>
      <c r="G210" s="17">
        <v>2</v>
      </c>
      <c r="H210" s="17">
        <v>2</v>
      </c>
      <c r="I210" s="17">
        <v>2</v>
      </c>
      <c r="J210" s="17">
        <v>2</v>
      </c>
      <c r="K210" s="19">
        <v>0</v>
      </c>
      <c r="L210" s="17">
        <v>2</v>
      </c>
      <c r="M210" s="19">
        <v>0</v>
      </c>
      <c r="N210" s="20">
        <f t="shared" si="12"/>
        <v>14</v>
      </c>
      <c r="O210" s="24"/>
      <c r="P210" s="21">
        <f t="shared" si="11"/>
        <v>0</v>
      </c>
    </row>
    <row r="211" spans="1:16" x14ac:dyDescent="0.25">
      <c r="A211" s="8">
        <v>69</v>
      </c>
      <c r="B211" s="14" t="s">
        <v>237</v>
      </c>
      <c r="C211" s="15" t="s">
        <v>39</v>
      </c>
      <c r="D211" s="19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20">
        <f t="shared" si="12"/>
        <v>0</v>
      </c>
      <c r="O211" s="24"/>
      <c r="P211" s="21">
        <f t="shared" si="11"/>
        <v>0</v>
      </c>
    </row>
    <row r="212" spans="1:16" ht="25.5" x14ac:dyDescent="0.25">
      <c r="A212" s="8">
        <v>70</v>
      </c>
      <c r="B212" s="14" t="s">
        <v>238</v>
      </c>
      <c r="C212" s="15" t="s">
        <v>39</v>
      </c>
      <c r="D212" s="19">
        <v>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20">
        <f t="shared" si="12"/>
        <v>0</v>
      </c>
      <c r="O212" s="24"/>
      <c r="P212" s="21">
        <f t="shared" si="11"/>
        <v>0</v>
      </c>
    </row>
    <row r="213" spans="1:16" ht="25.5" x14ac:dyDescent="0.25">
      <c r="A213" s="8">
        <v>71</v>
      </c>
      <c r="B213" s="14" t="s">
        <v>239</v>
      </c>
      <c r="C213" s="15" t="s">
        <v>39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20">
        <f t="shared" si="12"/>
        <v>0</v>
      </c>
      <c r="O213" s="24"/>
      <c r="P213" s="21">
        <f t="shared" si="11"/>
        <v>0</v>
      </c>
    </row>
    <row r="214" spans="1:16" ht="25.5" x14ac:dyDescent="0.25">
      <c r="A214" s="8">
        <v>72</v>
      </c>
      <c r="B214" s="14" t="s">
        <v>240</v>
      </c>
      <c r="C214" s="15" t="s">
        <v>39</v>
      </c>
      <c r="D214" s="19">
        <v>0</v>
      </c>
      <c r="E214" s="17">
        <v>1</v>
      </c>
      <c r="F214" s="17">
        <v>1</v>
      </c>
      <c r="G214" s="17">
        <v>1</v>
      </c>
      <c r="H214" s="17">
        <v>1</v>
      </c>
      <c r="I214" s="17">
        <v>1</v>
      </c>
      <c r="J214" s="17">
        <v>1</v>
      </c>
      <c r="K214" s="19">
        <v>0</v>
      </c>
      <c r="L214" s="17">
        <v>1</v>
      </c>
      <c r="M214" s="19">
        <v>0</v>
      </c>
      <c r="N214" s="20">
        <f t="shared" si="12"/>
        <v>7</v>
      </c>
      <c r="O214" s="24"/>
      <c r="P214" s="21">
        <f t="shared" si="11"/>
        <v>0</v>
      </c>
    </row>
    <row r="215" spans="1:16" ht="24" customHeight="1" x14ac:dyDescent="0.25">
      <c r="A215" s="8">
        <v>73</v>
      </c>
      <c r="B215" s="14" t="s">
        <v>241</v>
      </c>
      <c r="C215" s="15" t="s">
        <v>39</v>
      </c>
      <c r="D215" s="19">
        <v>0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20">
        <f t="shared" si="12"/>
        <v>0</v>
      </c>
      <c r="O215" s="24"/>
      <c r="P215" s="21">
        <f t="shared" si="11"/>
        <v>0</v>
      </c>
    </row>
    <row r="216" spans="1:16" x14ac:dyDescent="0.25">
      <c r="A216" s="8">
        <v>74</v>
      </c>
      <c r="B216" s="14" t="s">
        <v>242</v>
      </c>
      <c r="C216" s="15" t="s">
        <v>39</v>
      </c>
      <c r="D216" s="19">
        <v>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20">
        <f t="shared" si="12"/>
        <v>0</v>
      </c>
      <c r="O216" s="24"/>
      <c r="P216" s="21">
        <f t="shared" si="11"/>
        <v>0</v>
      </c>
    </row>
    <row r="217" spans="1:16" x14ac:dyDescent="0.25">
      <c r="A217" s="8">
        <v>75</v>
      </c>
      <c r="B217" s="14" t="s">
        <v>243</v>
      </c>
      <c r="C217" s="15" t="s">
        <v>39</v>
      </c>
      <c r="D217" s="19">
        <v>0</v>
      </c>
      <c r="E217" s="17">
        <v>6</v>
      </c>
      <c r="F217" s="17">
        <v>20</v>
      </c>
      <c r="G217" s="18">
        <v>5</v>
      </c>
      <c r="H217" s="18">
        <v>3</v>
      </c>
      <c r="I217" s="18">
        <v>8</v>
      </c>
      <c r="J217" s="18">
        <v>6</v>
      </c>
      <c r="K217" s="18">
        <v>8</v>
      </c>
      <c r="L217" s="18">
        <v>8</v>
      </c>
      <c r="M217" s="19">
        <v>0</v>
      </c>
      <c r="N217" s="20">
        <f t="shared" si="12"/>
        <v>64</v>
      </c>
      <c r="O217" s="24"/>
      <c r="P217" s="21">
        <f t="shared" si="11"/>
        <v>0</v>
      </c>
    </row>
    <row r="218" spans="1:16" x14ac:dyDescent="0.25">
      <c r="A218" s="8">
        <v>76</v>
      </c>
      <c r="B218" s="14" t="s">
        <v>244</v>
      </c>
      <c r="C218" s="15" t="s">
        <v>39</v>
      </c>
      <c r="D218" s="19">
        <v>0</v>
      </c>
      <c r="E218" s="19">
        <v>0</v>
      </c>
      <c r="F218" s="17">
        <v>3</v>
      </c>
      <c r="G218" s="18">
        <v>2</v>
      </c>
      <c r="H218" s="18">
        <v>3</v>
      </c>
      <c r="I218" s="18">
        <v>3</v>
      </c>
      <c r="J218" s="18">
        <v>2</v>
      </c>
      <c r="K218" s="19">
        <v>0</v>
      </c>
      <c r="L218" s="18">
        <v>3</v>
      </c>
      <c r="M218" s="19">
        <v>0</v>
      </c>
      <c r="N218" s="20">
        <f t="shared" si="12"/>
        <v>16</v>
      </c>
      <c r="O218" s="24"/>
      <c r="P218" s="21">
        <f t="shared" si="11"/>
        <v>0</v>
      </c>
    </row>
    <row r="219" spans="1:16" x14ac:dyDescent="0.25">
      <c r="A219" s="8">
        <v>77</v>
      </c>
      <c r="B219" s="14" t="s">
        <v>245</v>
      </c>
      <c r="C219" s="15" t="s">
        <v>39</v>
      </c>
      <c r="D219" s="19">
        <v>0</v>
      </c>
      <c r="E219" s="17">
        <v>2</v>
      </c>
      <c r="F219" s="17">
        <v>6</v>
      </c>
      <c r="G219" s="18">
        <v>4</v>
      </c>
      <c r="H219" s="19">
        <v>0</v>
      </c>
      <c r="I219" s="18">
        <v>1</v>
      </c>
      <c r="J219" s="19">
        <v>0</v>
      </c>
      <c r="K219" s="19">
        <v>0</v>
      </c>
      <c r="L219" s="18">
        <v>1</v>
      </c>
      <c r="M219" s="19">
        <v>0</v>
      </c>
      <c r="N219" s="20">
        <f t="shared" si="12"/>
        <v>14</v>
      </c>
      <c r="O219" s="24"/>
      <c r="P219" s="21">
        <f t="shared" si="11"/>
        <v>0</v>
      </c>
    </row>
    <row r="220" spans="1:16" x14ac:dyDescent="0.25">
      <c r="A220" s="8">
        <v>78</v>
      </c>
      <c r="B220" s="14" t="s">
        <v>246</v>
      </c>
      <c r="C220" s="15" t="s">
        <v>39</v>
      </c>
      <c r="D220" s="19">
        <v>0</v>
      </c>
      <c r="E220" s="17">
        <v>12</v>
      </c>
      <c r="F220" s="19">
        <v>0</v>
      </c>
      <c r="G220" s="18">
        <v>5</v>
      </c>
      <c r="H220" s="18">
        <v>3</v>
      </c>
      <c r="I220" s="18">
        <v>6</v>
      </c>
      <c r="J220" s="19">
        <v>0</v>
      </c>
      <c r="K220" s="19">
        <v>0</v>
      </c>
      <c r="L220" s="18">
        <v>6</v>
      </c>
      <c r="M220" s="19">
        <v>0</v>
      </c>
      <c r="N220" s="20">
        <f t="shared" si="12"/>
        <v>32</v>
      </c>
      <c r="O220" s="24"/>
      <c r="P220" s="21">
        <f t="shared" si="11"/>
        <v>0</v>
      </c>
    </row>
    <row r="221" spans="1:16" x14ac:dyDescent="0.25">
      <c r="A221" s="8">
        <v>79</v>
      </c>
      <c r="B221" s="14" t="s">
        <v>247</v>
      </c>
      <c r="C221" s="15" t="s">
        <v>39</v>
      </c>
      <c r="D221" s="19">
        <v>0</v>
      </c>
      <c r="E221" s="17">
        <v>2</v>
      </c>
      <c r="F221" s="17">
        <v>2</v>
      </c>
      <c r="G221" s="18">
        <v>2</v>
      </c>
      <c r="H221" s="18">
        <v>1</v>
      </c>
      <c r="I221" s="18">
        <v>6</v>
      </c>
      <c r="J221" s="18">
        <v>1</v>
      </c>
      <c r="K221" s="19">
        <v>0</v>
      </c>
      <c r="L221" s="18">
        <v>1</v>
      </c>
      <c r="M221" s="19">
        <v>0</v>
      </c>
      <c r="N221" s="20">
        <f t="shared" si="12"/>
        <v>15</v>
      </c>
      <c r="O221" s="24"/>
      <c r="P221" s="21">
        <f t="shared" si="11"/>
        <v>0</v>
      </c>
    </row>
    <row r="222" spans="1:16" x14ac:dyDescent="0.25">
      <c r="A222" s="8">
        <v>80</v>
      </c>
      <c r="B222" s="14" t="s">
        <v>248</v>
      </c>
      <c r="C222" s="15" t="s">
        <v>39</v>
      </c>
      <c r="D222" s="19">
        <v>0</v>
      </c>
      <c r="E222" s="19">
        <v>0</v>
      </c>
      <c r="F222" s="17">
        <v>3</v>
      </c>
      <c r="G222" s="18">
        <v>1</v>
      </c>
      <c r="H222" s="18">
        <v>2</v>
      </c>
      <c r="I222" s="18">
        <v>6</v>
      </c>
      <c r="J222" s="19">
        <v>0</v>
      </c>
      <c r="K222" s="19">
        <v>0</v>
      </c>
      <c r="L222" s="19">
        <v>0</v>
      </c>
      <c r="M222" s="19">
        <v>0</v>
      </c>
      <c r="N222" s="20">
        <f t="shared" si="12"/>
        <v>12</v>
      </c>
      <c r="O222" s="24"/>
      <c r="P222" s="21">
        <f t="shared" si="11"/>
        <v>0</v>
      </c>
    </row>
    <row r="223" spans="1:16" x14ac:dyDescent="0.25">
      <c r="A223" s="8">
        <v>81</v>
      </c>
      <c r="B223" s="14" t="s">
        <v>249</v>
      </c>
      <c r="C223" s="15" t="s">
        <v>39</v>
      </c>
      <c r="D223" s="19">
        <v>0</v>
      </c>
      <c r="E223" s="19">
        <v>0</v>
      </c>
      <c r="F223" s="17">
        <v>1</v>
      </c>
      <c r="G223" s="18">
        <v>2</v>
      </c>
      <c r="H223" s="18">
        <v>1</v>
      </c>
      <c r="I223" s="19">
        <v>0</v>
      </c>
      <c r="J223" s="18">
        <v>2</v>
      </c>
      <c r="K223" s="19">
        <v>0</v>
      </c>
      <c r="L223" s="18">
        <v>1</v>
      </c>
      <c r="M223" s="19">
        <v>0</v>
      </c>
      <c r="N223" s="20">
        <f t="shared" si="12"/>
        <v>7</v>
      </c>
      <c r="O223" s="24"/>
      <c r="P223" s="21">
        <f t="shared" si="11"/>
        <v>0</v>
      </c>
    </row>
    <row r="224" spans="1:16" x14ac:dyDescent="0.25">
      <c r="A224" s="8">
        <v>82</v>
      </c>
      <c r="B224" s="14" t="s">
        <v>250</v>
      </c>
      <c r="C224" s="15" t="s">
        <v>39</v>
      </c>
      <c r="D224" s="19">
        <v>0</v>
      </c>
      <c r="E224" s="17">
        <v>1</v>
      </c>
      <c r="F224" s="17">
        <v>2</v>
      </c>
      <c r="G224" s="18">
        <v>1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20">
        <f t="shared" si="12"/>
        <v>4</v>
      </c>
      <c r="O224" s="24"/>
      <c r="P224" s="21">
        <f t="shared" si="11"/>
        <v>0</v>
      </c>
    </row>
    <row r="225" spans="1:16" x14ac:dyDescent="0.25">
      <c r="A225" s="8">
        <v>83</v>
      </c>
      <c r="B225" s="14" t="s">
        <v>251</v>
      </c>
      <c r="C225" s="15" t="s">
        <v>39</v>
      </c>
      <c r="D225" s="19">
        <v>0</v>
      </c>
      <c r="E225" s="17">
        <v>1</v>
      </c>
      <c r="F225" s="19">
        <v>0</v>
      </c>
      <c r="G225" s="18">
        <v>1</v>
      </c>
      <c r="H225" s="18">
        <v>1</v>
      </c>
      <c r="I225" s="18">
        <v>1</v>
      </c>
      <c r="J225" s="19">
        <v>0</v>
      </c>
      <c r="K225" s="19">
        <v>0</v>
      </c>
      <c r="L225" s="18">
        <v>1</v>
      </c>
      <c r="M225" s="19">
        <v>0</v>
      </c>
      <c r="N225" s="20">
        <f t="shared" si="12"/>
        <v>5</v>
      </c>
      <c r="O225" s="24"/>
      <c r="P225" s="21">
        <f t="shared" si="11"/>
        <v>0</v>
      </c>
    </row>
    <row r="226" spans="1:16" x14ac:dyDescent="0.25">
      <c r="A226" s="8">
        <v>84</v>
      </c>
      <c r="B226" s="14" t="s">
        <v>252</v>
      </c>
      <c r="C226" s="15" t="s">
        <v>39</v>
      </c>
      <c r="D226" s="19">
        <v>0</v>
      </c>
      <c r="E226" s="17">
        <v>1</v>
      </c>
      <c r="F226" s="17">
        <v>1</v>
      </c>
      <c r="G226" s="18">
        <v>2</v>
      </c>
      <c r="H226" s="18">
        <v>1</v>
      </c>
      <c r="I226" s="18">
        <v>2</v>
      </c>
      <c r="J226" s="18">
        <v>1</v>
      </c>
      <c r="K226" s="19">
        <v>0</v>
      </c>
      <c r="L226" s="18">
        <v>1</v>
      </c>
      <c r="M226" s="19">
        <v>0</v>
      </c>
      <c r="N226" s="20">
        <f t="shared" si="12"/>
        <v>9</v>
      </c>
      <c r="O226" s="24"/>
      <c r="P226" s="21">
        <f t="shared" si="11"/>
        <v>0</v>
      </c>
    </row>
    <row r="227" spans="1:16" ht="25.5" x14ac:dyDescent="0.25">
      <c r="A227" s="8">
        <v>85</v>
      </c>
      <c r="B227" s="14" t="s">
        <v>253</v>
      </c>
      <c r="C227" s="15" t="s">
        <v>39</v>
      </c>
      <c r="D227" s="17">
        <v>1</v>
      </c>
      <c r="E227" s="17">
        <v>2</v>
      </c>
      <c r="F227" s="17">
        <v>2</v>
      </c>
      <c r="G227" s="17">
        <v>2</v>
      </c>
      <c r="H227" s="17">
        <v>2</v>
      </c>
      <c r="I227" s="17">
        <v>2</v>
      </c>
      <c r="J227" s="17">
        <v>2</v>
      </c>
      <c r="K227" s="18">
        <v>1</v>
      </c>
      <c r="L227" s="17">
        <v>2</v>
      </c>
      <c r="M227" s="17">
        <v>1</v>
      </c>
      <c r="N227" s="20">
        <f t="shared" si="12"/>
        <v>17</v>
      </c>
      <c r="O227" s="24"/>
      <c r="P227" s="21">
        <f t="shared" si="11"/>
        <v>0</v>
      </c>
    </row>
    <row r="228" spans="1:16" x14ac:dyDescent="0.25">
      <c r="A228" s="22" t="s">
        <v>254</v>
      </c>
      <c r="B228" s="32" t="s">
        <v>255</v>
      </c>
      <c r="C228" s="15"/>
      <c r="D228" s="16"/>
      <c r="E228" s="17"/>
      <c r="F228" s="17"/>
      <c r="G228" s="18"/>
      <c r="H228" s="18"/>
      <c r="I228" s="18"/>
      <c r="J228" s="18"/>
      <c r="K228" s="18"/>
      <c r="L228" s="18"/>
      <c r="M228" s="18"/>
      <c r="N228" s="20"/>
      <c r="O228" s="24"/>
      <c r="P228" s="21"/>
    </row>
    <row r="229" spans="1:16" ht="81.75" customHeight="1" x14ac:dyDescent="0.25">
      <c r="A229" s="8">
        <v>1</v>
      </c>
      <c r="B229" s="14" t="s">
        <v>256</v>
      </c>
      <c r="C229" s="15" t="s">
        <v>257</v>
      </c>
      <c r="D229" s="19">
        <v>0</v>
      </c>
      <c r="E229" s="19">
        <v>0</v>
      </c>
      <c r="F229" s="17">
        <v>2</v>
      </c>
      <c r="G229" s="18">
        <v>1</v>
      </c>
      <c r="H229" s="18">
        <v>1</v>
      </c>
      <c r="I229" s="18">
        <v>1</v>
      </c>
      <c r="J229" s="17">
        <v>2</v>
      </c>
      <c r="K229" s="19">
        <v>0</v>
      </c>
      <c r="L229" s="19">
        <v>0</v>
      </c>
      <c r="M229" s="19">
        <v>0</v>
      </c>
      <c r="N229" s="20">
        <f>SUM(D229:M229)</f>
        <v>7</v>
      </c>
      <c r="O229" s="24"/>
      <c r="P229" s="21">
        <f t="shared" si="11"/>
        <v>0</v>
      </c>
    </row>
    <row r="230" spans="1:16" ht="109.5" customHeight="1" x14ac:dyDescent="0.25">
      <c r="A230" s="8">
        <v>3</v>
      </c>
      <c r="B230" s="14" t="s">
        <v>258</v>
      </c>
      <c r="C230" s="15" t="s">
        <v>257</v>
      </c>
      <c r="D230" s="19">
        <v>0</v>
      </c>
      <c r="E230" s="17">
        <v>4</v>
      </c>
      <c r="F230" s="17">
        <v>4</v>
      </c>
      <c r="G230" s="18">
        <v>4</v>
      </c>
      <c r="H230" s="17">
        <v>4</v>
      </c>
      <c r="I230" s="17">
        <v>4</v>
      </c>
      <c r="J230" s="17">
        <v>3</v>
      </c>
      <c r="K230" s="19">
        <v>0</v>
      </c>
      <c r="L230" s="17">
        <v>4</v>
      </c>
      <c r="M230" s="19">
        <v>0</v>
      </c>
      <c r="N230" s="20">
        <f>SUM(D230:M230)</f>
        <v>27</v>
      </c>
      <c r="O230" s="24"/>
      <c r="P230" s="21">
        <f t="shared" si="11"/>
        <v>0</v>
      </c>
    </row>
    <row r="231" spans="1:16" ht="25.5" x14ac:dyDescent="0.25">
      <c r="A231" s="8">
        <v>5</v>
      </c>
      <c r="B231" s="14" t="s">
        <v>259</v>
      </c>
      <c r="C231" s="15" t="s">
        <v>39</v>
      </c>
      <c r="D231" s="19">
        <v>0</v>
      </c>
      <c r="E231" s="19">
        <v>4</v>
      </c>
      <c r="F231" s="17">
        <v>4</v>
      </c>
      <c r="G231" s="18">
        <v>4</v>
      </c>
      <c r="H231" s="17">
        <v>4</v>
      </c>
      <c r="I231" s="17">
        <v>4</v>
      </c>
      <c r="J231" s="18">
        <v>3</v>
      </c>
      <c r="K231" s="19">
        <v>0</v>
      </c>
      <c r="L231" s="19">
        <v>4</v>
      </c>
      <c r="M231" s="19">
        <v>0</v>
      </c>
      <c r="N231" s="20">
        <f t="shared" ref="N231:N278" si="13">SUM(D231:M231)</f>
        <v>27</v>
      </c>
      <c r="O231" s="24"/>
      <c r="P231" s="21">
        <f t="shared" si="11"/>
        <v>0</v>
      </c>
    </row>
    <row r="232" spans="1:16" ht="25.5" x14ac:dyDescent="0.25">
      <c r="A232" s="8">
        <v>7</v>
      </c>
      <c r="B232" s="14" t="s">
        <v>260</v>
      </c>
      <c r="C232" s="15" t="s">
        <v>53</v>
      </c>
      <c r="D232" s="19">
        <v>0</v>
      </c>
      <c r="E232" s="17">
        <v>4</v>
      </c>
      <c r="F232" s="17">
        <v>7</v>
      </c>
      <c r="G232" s="18">
        <v>6</v>
      </c>
      <c r="H232" s="18">
        <v>6</v>
      </c>
      <c r="I232" s="18">
        <v>6</v>
      </c>
      <c r="J232" s="18">
        <v>6</v>
      </c>
      <c r="K232" s="19">
        <v>0</v>
      </c>
      <c r="L232" s="18">
        <v>5</v>
      </c>
      <c r="M232" s="19">
        <v>0</v>
      </c>
      <c r="N232" s="20">
        <f t="shared" si="13"/>
        <v>40</v>
      </c>
      <c r="O232" s="24"/>
      <c r="P232" s="21">
        <f t="shared" si="11"/>
        <v>0</v>
      </c>
    </row>
    <row r="233" spans="1:16" x14ac:dyDescent="0.25">
      <c r="A233" s="8">
        <v>8</v>
      </c>
      <c r="B233" s="14" t="s">
        <v>261</v>
      </c>
      <c r="C233" s="15" t="s">
        <v>53</v>
      </c>
      <c r="D233" s="19">
        <v>0</v>
      </c>
      <c r="E233" s="17">
        <v>4</v>
      </c>
      <c r="F233" s="17">
        <v>9</v>
      </c>
      <c r="G233" s="18">
        <v>7</v>
      </c>
      <c r="H233" s="18">
        <v>7</v>
      </c>
      <c r="I233" s="18">
        <v>7</v>
      </c>
      <c r="J233" s="18">
        <v>8</v>
      </c>
      <c r="K233" s="19">
        <v>0</v>
      </c>
      <c r="L233" s="18">
        <v>5</v>
      </c>
      <c r="M233" s="19">
        <v>0</v>
      </c>
      <c r="N233" s="20">
        <f t="shared" si="13"/>
        <v>47</v>
      </c>
      <c r="O233" s="24"/>
      <c r="P233" s="21">
        <f t="shared" si="11"/>
        <v>0</v>
      </c>
    </row>
    <row r="234" spans="1:16" ht="109.5" customHeight="1" x14ac:dyDescent="0.25">
      <c r="A234" s="8">
        <v>9</v>
      </c>
      <c r="B234" s="14" t="s">
        <v>262</v>
      </c>
      <c r="C234" s="15" t="s">
        <v>257</v>
      </c>
      <c r="D234" s="19">
        <v>0</v>
      </c>
      <c r="E234" s="19">
        <v>0</v>
      </c>
      <c r="F234" s="17">
        <v>1</v>
      </c>
      <c r="G234" s="17">
        <v>1</v>
      </c>
      <c r="H234" s="17">
        <v>1</v>
      </c>
      <c r="I234" s="17">
        <v>1</v>
      </c>
      <c r="J234" s="17">
        <v>1</v>
      </c>
      <c r="K234" s="19">
        <v>0</v>
      </c>
      <c r="L234" s="17">
        <v>1</v>
      </c>
      <c r="M234" s="19">
        <v>0</v>
      </c>
      <c r="N234" s="20">
        <f t="shared" si="13"/>
        <v>6</v>
      </c>
      <c r="O234" s="24"/>
      <c r="P234" s="21">
        <f t="shared" si="11"/>
        <v>0</v>
      </c>
    </row>
    <row r="235" spans="1:16" ht="57" customHeight="1" x14ac:dyDescent="0.25">
      <c r="A235" s="8">
        <v>11</v>
      </c>
      <c r="B235" s="14" t="s">
        <v>263</v>
      </c>
      <c r="C235" s="15" t="s">
        <v>39</v>
      </c>
      <c r="D235" s="19">
        <v>0</v>
      </c>
      <c r="E235" s="17">
        <v>2</v>
      </c>
      <c r="F235" s="17">
        <v>2</v>
      </c>
      <c r="G235" s="17">
        <v>2</v>
      </c>
      <c r="H235" s="17">
        <v>2</v>
      </c>
      <c r="I235" s="17">
        <v>2</v>
      </c>
      <c r="J235" s="17">
        <v>2</v>
      </c>
      <c r="K235" s="19">
        <v>0</v>
      </c>
      <c r="L235" s="18">
        <v>2</v>
      </c>
      <c r="M235" s="19">
        <v>0</v>
      </c>
      <c r="N235" s="20">
        <f t="shared" si="13"/>
        <v>14</v>
      </c>
      <c r="O235" s="24"/>
      <c r="P235" s="21">
        <f t="shared" si="11"/>
        <v>0</v>
      </c>
    </row>
    <row r="236" spans="1:16" ht="25.5" x14ac:dyDescent="0.25">
      <c r="A236" s="8">
        <v>12</v>
      </c>
      <c r="B236" s="14" t="s">
        <v>264</v>
      </c>
      <c r="C236" s="15" t="s">
        <v>39</v>
      </c>
      <c r="D236" s="19">
        <v>0</v>
      </c>
      <c r="E236" s="19">
        <v>0</v>
      </c>
      <c r="F236" s="17">
        <v>2</v>
      </c>
      <c r="G236" s="18">
        <v>1</v>
      </c>
      <c r="H236" s="18">
        <v>1</v>
      </c>
      <c r="I236" s="18">
        <v>1</v>
      </c>
      <c r="J236" s="18">
        <v>2</v>
      </c>
      <c r="K236" s="19">
        <v>0</v>
      </c>
      <c r="L236" s="18">
        <v>0</v>
      </c>
      <c r="M236" s="19">
        <v>0</v>
      </c>
      <c r="N236" s="20">
        <f t="shared" si="13"/>
        <v>7</v>
      </c>
      <c r="O236" s="24"/>
      <c r="P236" s="21">
        <f t="shared" si="11"/>
        <v>0</v>
      </c>
    </row>
    <row r="237" spans="1:16" x14ac:dyDescent="0.25">
      <c r="A237" s="8">
        <v>13</v>
      </c>
      <c r="B237" s="25" t="s">
        <v>265</v>
      </c>
      <c r="C237" s="15" t="s">
        <v>53</v>
      </c>
      <c r="D237" s="19">
        <v>0</v>
      </c>
      <c r="E237" s="17">
        <v>3</v>
      </c>
      <c r="F237" s="17">
        <v>4</v>
      </c>
      <c r="G237" s="18">
        <v>3</v>
      </c>
      <c r="H237" s="18">
        <v>3</v>
      </c>
      <c r="I237" s="18">
        <v>3</v>
      </c>
      <c r="J237" s="18">
        <v>3</v>
      </c>
      <c r="K237" s="19">
        <v>0</v>
      </c>
      <c r="L237" s="18">
        <v>3</v>
      </c>
      <c r="M237" s="19">
        <v>0</v>
      </c>
      <c r="N237" s="20">
        <f t="shared" si="13"/>
        <v>22</v>
      </c>
      <c r="O237" s="24"/>
      <c r="P237" s="21">
        <f t="shared" si="11"/>
        <v>0</v>
      </c>
    </row>
    <row r="238" spans="1:16" ht="30.75" customHeight="1" x14ac:dyDescent="0.25">
      <c r="A238" s="8">
        <v>14</v>
      </c>
      <c r="B238" s="35" t="s">
        <v>266</v>
      </c>
      <c r="C238" s="15" t="s">
        <v>39</v>
      </c>
      <c r="D238" s="19">
        <v>0</v>
      </c>
      <c r="E238" s="19">
        <v>0</v>
      </c>
      <c r="F238" s="17">
        <v>1</v>
      </c>
      <c r="G238" s="18">
        <v>1</v>
      </c>
      <c r="H238" s="18">
        <v>1</v>
      </c>
      <c r="I238" s="18">
        <v>1</v>
      </c>
      <c r="J238" s="18">
        <v>1</v>
      </c>
      <c r="K238" s="19">
        <v>0</v>
      </c>
      <c r="L238" s="18">
        <v>1</v>
      </c>
      <c r="M238" s="19">
        <v>0</v>
      </c>
      <c r="N238" s="20">
        <f t="shared" si="13"/>
        <v>6</v>
      </c>
      <c r="O238" s="24"/>
      <c r="P238" s="21">
        <f t="shared" si="11"/>
        <v>0</v>
      </c>
    </row>
    <row r="239" spans="1:16" ht="43.5" customHeight="1" x14ac:dyDescent="0.25">
      <c r="A239" s="8">
        <v>15</v>
      </c>
      <c r="B239" s="14" t="s">
        <v>267</v>
      </c>
      <c r="C239" s="15" t="s">
        <v>39</v>
      </c>
      <c r="D239" s="19">
        <v>2</v>
      </c>
      <c r="E239" s="17">
        <v>2</v>
      </c>
      <c r="F239" s="17">
        <v>2</v>
      </c>
      <c r="G239" s="18">
        <v>2</v>
      </c>
      <c r="H239" s="18">
        <v>2</v>
      </c>
      <c r="I239" s="18">
        <v>2</v>
      </c>
      <c r="J239" s="17">
        <v>2</v>
      </c>
      <c r="K239" s="19">
        <v>0</v>
      </c>
      <c r="L239" s="18">
        <v>2</v>
      </c>
      <c r="M239" s="19">
        <v>2</v>
      </c>
      <c r="N239" s="20">
        <f t="shared" si="13"/>
        <v>18</v>
      </c>
      <c r="O239" s="24"/>
      <c r="P239" s="21">
        <f t="shared" si="11"/>
        <v>0</v>
      </c>
    </row>
    <row r="240" spans="1:16" ht="38.25" x14ac:dyDescent="0.25">
      <c r="A240" s="8">
        <v>16</v>
      </c>
      <c r="B240" s="14" t="s">
        <v>268</v>
      </c>
      <c r="C240" s="15" t="s">
        <v>39</v>
      </c>
      <c r="D240" s="19">
        <v>0</v>
      </c>
      <c r="E240" s="19">
        <v>0</v>
      </c>
      <c r="F240" s="17">
        <v>1</v>
      </c>
      <c r="G240" s="18">
        <v>1</v>
      </c>
      <c r="H240" s="18">
        <v>1</v>
      </c>
      <c r="I240" s="18">
        <v>1</v>
      </c>
      <c r="J240" s="17">
        <v>1</v>
      </c>
      <c r="K240" s="19">
        <v>0</v>
      </c>
      <c r="L240" s="19">
        <v>0</v>
      </c>
      <c r="M240" s="19">
        <v>0</v>
      </c>
      <c r="N240" s="20">
        <f t="shared" si="13"/>
        <v>5</v>
      </c>
      <c r="O240" s="24"/>
      <c r="P240" s="21">
        <f t="shared" si="11"/>
        <v>0</v>
      </c>
    </row>
    <row r="241" spans="1:16" x14ac:dyDescent="0.25">
      <c r="A241" s="8">
        <v>17</v>
      </c>
      <c r="B241" s="14" t="s">
        <v>269</v>
      </c>
      <c r="C241" s="15" t="s">
        <v>39</v>
      </c>
      <c r="D241" s="19">
        <v>0</v>
      </c>
      <c r="E241" s="19">
        <v>0</v>
      </c>
      <c r="F241" s="17">
        <v>1</v>
      </c>
      <c r="G241" s="17">
        <v>1</v>
      </c>
      <c r="H241" s="17">
        <v>1</v>
      </c>
      <c r="I241" s="17">
        <v>1</v>
      </c>
      <c r="J241" s="17">
        <v>1</v>
      </c>
      <c r="K241" s="19">
        <v>0</v>
      </c>
      <c r="L241" s="19">
        <v>0</v>
      </c>
      <c r="M241" s="19">
        <v>0</v>
      </c>
      <c r="N241" s="20">
        <f t="shared" si="13"/>
        <v>5</v>
      </c>
      <c r="O241" s="24"/>
      <c r="P241" s="21">
        <f t="shared" si="11"/>
        <v>0</v>
      </c>
    </row>
    <row r="242" spans="1:16" x14ac:dyDescent="0.25">
      <c r="A242" s="8">
        <v>18</v>
      </c>
      <c r="B242" s="25" t="s">
        <v>270</v>
      </c>
      <c r="C242" s="15" t="s">
        <v>53</v>
      </c>
      <c r="D242" s="19">
        <v>0</v>
      </c>
      <c r="E242" s="17">
        <v>4</v>
      </c>
      <c r="F242" s="17">
        <v>3</v>
      </c>
      <c r="G242" s="18">
        <v>2</v>
      </c>
      <c r="H242" s="18">
        <v>2</v>
      </c>
      <c r="I242" s="18">
        <v>4</v>
      </c>
      <c r="J242" s="18">
        <v>2</v>
      </c>
      <c r="K242" s="19">
        <v>0</v>
      </c>
      <c r="L242" s="18">
        <v>3</v>
      </c>
      <c r="M242" s="19">
        <v>0</v>
      </c>
      <c r="N242" s="20">
        <f t="shared" si="13"/>
        <v>20</v>
      </c>
      <c r="O242" s="24"/>
      <c r="P242" s="21">
        <f t="shared" si="11"/>
        <v>0</v>
      </c>
    </row>
    <row r="243" spans="1:16" x14ac:dyDescent="0.25">
      <c r="A243" s="8">
        <v>19</v>
      </c>
      <c r="B243" s="25" t="s">
        <v>271</v>
      </c>
      <c r="C243" s="15" t="s">
        <v>53</v>
      </c>
      <c r="D243" s="19">
        <v>0</v>
      </c>
      <c r="E243" s="17">
        <v>1</v>
      </c>
      <c r="F243" s="17">
        <v>1</v>
      </c>
      <c r="G243" s="18">
        <v>1</v>
      </c>
      <c r="H243" s="18">
        <v>1</v>
      </c>
      <c r="I243" s="18">
        <v>1</v>
      </c>
      <c r="J243" s="18">
        <v>1</v>
      </c>
      <c r="K243" s="18">
        <v>1</v>
      </c>
      <c r="L243" s="18">
        <v>1</v>
      </c>
      <c r="M243" s="19">
        <v>0</v>
      </c>
      <c r="N243" s="20">
        <f t="shared" si="13"/>
        <v>8</v>
      </c>
      <c r="O243" s="24"/>
      <c r="P243" s="21">
        <f t="shared" si="11"/>
        <v>0</v>
      </c>
    </row>
    <row r="244" spans="1:16" ht="36" customHeight="1" x14ac:dyDescent="0.25">
      <c r="A244" s="8">
        <v>20</v>
      </c>
      <c r="B244" s="14" t="s">
        <v>272</v>
      </c>
      <c r="C244" s="15" t="s">
        <v>39</v>
      </c>
      <c r="D244" s="17">
        <v>1</v>
      </c>
      <c r="E244" s="17">
        <v>1</v>
      </c>
      <c r="F244" s="17">
        <v>1</v>
      </c>
      <c r="G244" s="18">
        <v>1</v>
      </c>
      <c r="H244" s="18">
        <v>1</v>
      </c>
      <c r="I244" s="18">
        <v>1</v>
      </c>
      <c r="J244" s="18">
        <v>1</v>
      </c>
      <c r="K244" s="18">
        <v>1</v>
      </c>
      <c r="L244" s="18">
        <v>1</v>
      </c>
      <c r="M244" s="19">
        <v>0</v>
      </c>
      <c r="N244" s="20">
        <f t="shared" si="13"/>
        <v>9</v>
      </c>
      <c r="O244" s="24"/>
      <c r="P244" s="21">
        <f t="shared" si="11"/>
        <v>0</v>
      </c>
    </row>
    <row r="245" spans="1:16" x14ac:dyDescent="0.25">
      <c r="A245" s="8">
        <v>21</v>
      </c>
      <c r="B245" s="25" t="s">
        <v>273</v>
      </c>
      <c r="C245" s="15" t="s">
        <v>53</v>
      </c>
      <c r="D245" s="19">
        <v>0</v>
      </c>
      <c r="E245" s="17">
        <v>1</v>
      </c>
      <c r="F245" s="17">
        <v>1</v>
      </c>
      <c r="G245" s="18">
        <v>1</v>
      </c>
      <c r="H245" s="18">
        <v>1</v>
      </c>
      <c r="I245" s="18">
        <v>1</v>
      </c>
      <c r="J245" s="18">
        <v>1</v>
      </c>
      <c r="K245" s="18">
        <v>1</v>
      </c>
      <c r="L245" s="18">
        <v>1</v>
      </c>
      <c r="M245" s="19">
        <v>0</v>
      </c>
      <c r="N245" s="20">
        <f t="shared" si="13"/>
        <v>8</v>
      </c>
      <c r="O245" s="24"/>
      <c r="P245" s="21">
        <f t="shared" si="11"/>
        <v>0</v>
      </c>
    </row>
    <row r="246" spans="1:16" x14ac:dyDescent="0.25">
      <c r="A246" s="8">
        <v>22</v>
      </c>
      <c r="B246" s="25" t="s">
        <v>274</v>
      </c>
      <c r="C246" s="15" t="s">
        <v>53</v>
      </c>
      <c r="D246" s="19">
        <v>0</v>
      </c>
      <c r="E246" s="17">
        <v>1</v>
      </c>
      <c r="F246" s="17">
        <v>1</v>
      </c>
      <c r="G246" s="18">
        <v>1</v>
      </c>
      <c r="H246" s="18">
        <v>1</v>
      </c>
      <c r="I246" s="18">
        <v>1</v>
      </c>
      <c r="J246" s="19">
        <v>0</v>
      </c>
      <c r="K246" s="18">
        <v>1</v>
      </c>
      <c r="L246" s="19">
        <v>0</v>
      </c>
      <c r="M246" s="19">
        <v>0</v>
      </c>
      <c r="N246" s="20">
        <f t="shared" si="13"/>
        <v>6</v>
      </c>
      <c r="O246" s="24"/>
      <c r="P246" s="21">
        <f t="shared" si="11"/>
        <v>0</v>
      </c>
    </row>
    <row r="247" spans="1:16" x14ac:dyDescent="0.25">
      <c r="A247" s="8">
        <v>23</v>
      </c>
      <c r="B247" s="25" t="s">
        <v>275</v>
      </c>
      <c r="C247" s="15" t="s">
        <v>53</v>
      </c>
      <c r="D247" s="19">
        <v>1</v>
      </c>
      <c r="E247" s="17">
        <v>2</v>
      </c>
      <c r="F247" s="17">
        <v>2</v>
      </c>
      <c r="G247" s="18">
        <v>2</v>
      </c>
      <c r="H247" s="18">
        <v>2</v>
      </c>
      <c r="I247" s="18">
        <v>2</v>
      </c>
      <c r="J247" s="18">
        <v>2</v>
      </c>
      <c r="K247" s="18">
        <v>2</v>
      </c>
      <c r="L247" s="18">
        <v>1</v>
      </c>
      <c r="M247" s="19">
        <v>1</v>
      </c>
      <c r="N247" s="20">
        <f t="shared" si="13"/>
        <v>17</v>
      </c>
      <c r="O247" s="24"/>
      <c r="P247" s="21">
        <f t="shared" si="11"/>
        <v>0</v>
      </c>
    </row>
    <row r="248" spans="1:16" x14ac:dyDescent="0.25">
      <c r="A248" s="8">
        <v>24</v>
      </c>
      <c r="B248" s="25" t="s">
        <v>276</v>
      </c>
      <c r="C248" s="15" t="s">
        <v>39</v>
      </c>
      <c r="D248" s="19">
        <v>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20">
        <f t="shared" si="13"/>
        <v>0</v>
      </c>
      <c r="O248" s="24"/>
      <c r="P248" s="21">
        <f t="shared" si="11"/>
        <v>0</v>
      </c>
    </row>
    <row r="249" spans="1:16" x14ac:dyDescent="0.25">
      <c r="A249" s="8">
        <v>25</v>
      </c>
      <c r="B249" s="25" t="s">
        <v>277</v>
      </c>
      <c r="C249" s="15" t="s">
        <v>39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20">
        <f t="shared" si="13"/>
        <v>0</v>
      </c>
      <c r="O249" s="24"/>
      <c r="P249" s="21">
        <f t="shared" si="11"/>
        <v>0</v>
      </c>
    </row>
    <row r="250" spans="1:16" x14ac:dyDescent="0.25">
      <c r="A250" s="8">
        <v>26</v>
      </c>
      <c r="B250" s="14" t="s">
        <v>278</v>
      </c>
      <c r="C250" s="15" t="s">
        <v>39</v>
      </c>
      <c r="D250" s="19">
        <v>0</v>
      </c>
      <c r="E250" s="19">
        <v>0</v>
      </c>
      <c r="F250" s="19">
        <v>0</v>
      </c>
      <c r="G250" s="18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20">
        <f t="shared" si="13"/>
        <v>0</v>
      </c>
      <c r="O250" s="24"/>
      <c r="P250" s="21">
        <f t="shared" si="11"/>
        <v>0</v>
      </c>
    </row>
    <row r="251" spans="1:16" x14ac:dyDescent="0.25">
      <c r="A251" s="8">
        <v>27</v>
      </c>
      <c r="B251" s="31" t="s">
        <v>279</v>
      </c>
      <c r="C251" s="15" t="s">
        <v>39</v>
      </c>
      <c r="D251" s="19">
        <v>0</v>
      </c>
      <c r="E251" s="17">
        <v>1</v>
      </c>
      <c r="F251" s="17">
        <v>1</v>
      </c>
      <c r="G251" s="18">
        <v>1</v>
      </c>
      <c r="H251" s="18">
        <v>1</v>
      </c>
      <c r="I251" s="18">
        <v>1</v>
      </c>
      <c r="J251" s="18">
        <v>1</v>
      </c>
      <c r="K251" s="19">
        <v>0</v>
      </c>
      <c r="L251" s="18">
        <v>1</v>
      </c>
      <c r="M251" s="19">
        <v>0</v>
      </c>
      <c r="N251" s="20">
        <f t="shared" si="13"/>
        <v>7</v>
      </c>
      <c r="O251" s="24"/>
      <c r="P251" s="21">
        <f t="shared" si="11"/>
        <v>0</v>
      </c>
    </row>
    <row r="252" spans="1:16" x14ac:dyDescent="0.25">
      <c r="A252" s="8">
        <v>28</v>
      </c>
      <c r="B252" s="31" t="s">
        <v>280</v>
      </c>
      <c r="C252" s="15" t="s">
        <v>39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20">
        <f t="shared" si="13"/>
        <v>0</v>
      </c>
      <c r="O252" s="24"/>
      <c r="P252" s="21">
        <f t="shared" si="11"/>
        <v>0</v>
      </c>
    </row>
    <row r="253" spans="1:16" ht="43.5" customHeight="1" x14ac:dyDescent="0.25">
      <c r="A253" s="8">
        <v>29</v>
      </c>
      <c r="B253" s="31" t="s">
        <v>281</v>
      </c>
      <c r="C253" s="15" t="s">
        <v>39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20">
        <f t="shared" si="13"/>
        <v>0</v>
      </c>
      <c r="O253" s="24"/>
      <c r="P253" s="21">
        <f t="shared" si="11"/>
        <v>0</v>
      </c>
    </row>
    <row r="254" spans="1:16" x14ac:dyDescent="0.25">
      <c r="A254" s="22" t="s">
        <v>282</v>
      </c>
      <c r="B254" s="23" t="s">
        <v>283</v>
      </c>
      <c r="C254" s="15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20"/>
      <c r="O254" s="24"/>
      <c r="P254" s="21"/>
    </row>
    <row r="255" spans="1:16" x14ac:dyDescent="0.25">
      <c r="A255" s="8">
        <v>1</v>
      </c>
      <c r="B255" s="25" t="s">
        <v>284</v>
      </c>
      <c r="C255" s="15" t="s">
        <v>53</v>
      </c>
      <c r="D255" s="19">
        <v>0</v>
      </c>
      <c r="E255" s="17">
        <v>3</v>
      </c>
      <c r="F255" s="17">
        <v>4</v>
      </c>
      <c r="G255" s="18">
        <v>3</v>
      </c>
      <c r="H255" s="18">
        <v>3</v>
      </c>
      <c r="I255" s="18">
        <v>2</v>
      </c>
      <c r="J255" s="18">
        <v>3</v>
      </c>
      <c r="K255" s="19">
        <v>0</v>
      </c>
      <c r="L255" s="18">
        <v>3</v>
      </c>
      <c r="M255" s="19">
        <v>0</v>
      </c>
      <c r="N255" s="20">
        <f t="shared" si="13"/>
        <v>21</v>
      </c>
      <c r="O255" s="24"/>
      <c r="P255" s="21">
        <f t="shared" si="11"/>
        <v>0</v>
      </c>
    </row>
    <row r="256" spans="1:16" x14ac:dyDescent="0.25">
      <c r="A256" s="8">
        <v>2</v>
      </c>
      <c r="B256" s="25" t="s">
        <v>285</v>
      </c>
      <c r="C256" s="15" t="s">
        <v>55</v>
      </c>
      <c r="D256" s="19">
        <v>0</v>
      </c>
      <c r="E256" s="17">
        <v>7.7000000000000011</v>
      </c>
      <c r="F256" s="17">
        <v>18.700000000000003</v>
      </c>
      <c r="G256" s="18">
        <v>4.4000000000000004</v>
      </c>
      <c r="H256" s="18">
        <v>4.4000000000000004</v>
      </c>
      <c r="I256" s="18">
        <v>3.3000000000000003</v>
      </c>
      <c r="J256" s="18">
        <v>13.200000000000001</v>
      </c>
      <c r="K256" s="19">
        <v>0</v>
      </c>
      <c r="L256" s="18">
        <v>13.200000000000001</v>
      </c>
      <c r="M256" s="19">
        <v>0</v>
      </c>
      <c r="N256" s="20">
        <f t="shared" si="13"/>
        <v>64.900000000000006</v>
      </c>
      <c r="O256" s="24"/>
      <c r="P256" s="21">
        <f t="shared" si="11"/>
        <v>0</v>
      </c>
    </row>
    <row r="257" spans="1:16" x14ac:dyDescent="0.25">
      <c r="A257" s="8">
        <v>3</v>
      </c>
      <c r="B257" s="25" t="s">
        <v>286</v>
      </c>
      <c r="C257" s="15" t="s">
        <v>55</v>
      </c>
      <c r="D257" s="19">
        <v>0</v>
      </c>
      <c r="E257" s="17">
        <v>30.800000000000004</v>
      </c>
      <c r="F257" s="17">
        <v>19.8</v>
      </c>
      <c r="G257" s="18">
        <v>33</v>
      </c>
      <c r="H257" s="18">
        <v>23.1</v>
      </c>
      <c r="I257" s="18">
        <v>26.400000000000002</v>
      </c>
      <c r="J257" s="18">
        <v>24.200000000000003</v>
      </c>
      <c r="K257" s="19">
        <v>0</v>
      </c>
      <c r="L257" s="18">
        <v>19.8</v>
      </c>
      <c r="M257" s="19">
        <v>0</v>
      </c>
      <c r="N257" s="20">
        <f t="shared" si="13"/>
        <v>177.10000000000002</v>
      </c>
      <c r="O257" s="24"/>
      <c r="P257" s="21">
        <f t="shared" si="11"/>
        <v>0</v>
      </c>
    </row>
    <row r="258" spans="1:16" x14ac:dyDescent="0.25">
      <c r="A258" s="8">
        <v>4</v>
      </c>
      <c r="B258" s="25" t="s">
        <v>287</v>
      </c>
      <c r="C258" s="15" t="s">
        <v>55</v>
      </c>
      <c r="D258" s="19">
        <v>0</v>
      </c>
      <c r="E258" s="17">
        <v>6.6000000000000005</v>
      </c>
      <c r="F258" s="17">
        <v>8.8000000000000007</v>
      </c>
      <c r="G258" s="18">
        <v>5.5</v>
      </c>
      <c r="H258" s="18">
        <v>9.9</v>
      </c>
      <c r="I258" s="18">
        <v>9.9</v>
      </c>
      <c r="J258" s="18">
        <v>13.200000000000001</v>
      </c>
      <c r="K258" s="19">
        <v>0</v>
      </c>
      <c r="L258" s="18">
        <v>9.9</v>
      </c>
      <c r="M258" s="19">
        <v>0</v>
      </c>
      <c r="N258" s="20">
        <f t="shared" si="13"/>
        <v>63.800000000000004</v>
      </c>
      <c r="O258" s="24"/>
      <c r="P258" s="21">
        <f t="shared" si="11"/>
        <v>0</v>
      </c>
    </row>
    <row r="259" spans="1:16" x14ac:dyDescent="0.25">
      <c r="A259" s="8">
        <v>5</v>
      </c>
      <c r="B259" s="25" t="s">
        <v>288</v>
      </c>
      <c r="C259" s="15" t="s">
        <v>53</v>
      </c>
      <c r="D259" s="19">
        <v>0</v>
      </c>
      <c r="E259" s="17">
        <v>2</v>
      </c>
      <c r="F259" s="17">
        <v>4</v>
      </c>
      <c r="G259" s="18">
        <v>3</v>
      </c>
      <c r="H259" s="18">
        <v>3</v>
      </c>
      <c r="I259" s="18">
        <v>2</v>
      </c>
      <c r="J259" s="18">
        <v>3</v>
      </c>
      <c r="K259" s="19">
        <v>0</v>
      </c>
      <c r="L259" s="18">
        <v>0</v>
      </c>
      <c r="M259" s="19">
        <v>0</v>
      </c>
      <c r="N259" s="20">
        <f t="shared" si="13"/>
        <v>17</v>
      </c>
      <c r="O259" s="24"/>
      <c r="P259" s="21">
        <f t="shared" si="11"/>
        <v>0</v>
      </c>
    </row>
    <row r="260" spans="1:16" x14ac:dyDescent="0.25">
      <c r="A260" s="8">
        <v>6</v>
      </c>
      <c r="B260" s="14" t="s">
        <v>289</v>
      </c>
      <c r="C260" s="15" t="s">
        <v>53</v>
      </c>
      <c r="D260" s="19">
        <v>0</v>
      </c>
      <c r="E260" s="19">
        <v>0</v>
      </c>
      <c r="F260" s="17">
        <v>2</v>
      </c>
      <c r="G260" s="18">
        <v>1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20">
        <f t="shared" si="13"/>
        <v>3</v>
      </c>
      <c r="O260" s="24"/>
      <c r="P260" s="21">
        <f t="shared" si="11"/>
        <v>0</v>
      </c>
    </row>
    <row r="261" spans="1:16" x14ac:dyDescent="0.25">
      <c r="A261" s="8">
        <v>7</v>
      </c>
      <c r="B261" s="14" t="s">
        <v>290</v>
      </c>
      <c r="C261" s="15" t="s">
        <v>53</v>
      </c>
      <c r="D261" s="19">
        <v>0</v>
      </c>
      <c r="E261" s="19">
        <v>0</v>
      </c>
      <c r="F261" s="17">
        <v>2</v>
      </c>
      <c r="G261" s="19">
        <v>0</v>
      </c>
      <c r="H261" s="19">
        <v>0</v>
      </c>
      <c r="I261" s="19">
        <v>0</v>
      </c>
      <c r="J261" s="18">
        <v>1</v>
      </c>
      <c r="K261" s="19">
        <v>0</v>
      </c>
      <c r="L261" s="19">
        <v>0</v>
      </c>
      <c r="M261" s="19">
        <v>0</v>
      </c>
      <c r="N261" s="20">
        <f t="shared" si="13"/>
        <v>3</v>
      </c>
      <c r="O261" s="24"/>
      <c r="P261" s="21">
        <f t="shared" si="11"/>
        <v>0</v>
      </c>
    </row>
    <row r="262" spans="1:16" x14ac:dyDescent="0.25">
      <c r="A262" s="8">
        <v>8</v>
      </c>
      <c r="B262" s="14" t="s">
        <v>291</v>
      </c>
      <c r="C262" s="15" t="s">
        <v>53</v>
      </c>
      <c r="D262" s="19">
        <v>0</v>
      </c>
      <c r="E262" s="19">
        <v>0</v>
      </c>
      <c r="F262" s="19">
        <v>0</v>
      </c>
      <c r="G262" s="18">
        <v>1</v>
      </c>
      <c r="H262" s="19">
        <v>0</v>
      </c>
      <c r="I262" s="18">
        <v>1</v>
      </c>
      <c r="J262" s="18">
        <v>1</v>
      </c>
      <c r="K262" s="19">
        <v>0</v>
      </c>
      <c r="L262" s="19">
        <v>0</v>
      </c>
      <c r="M262" s="19">
        <v>0</v>
      </c>
      <c r="N262" s="20">
        <f t="shared" si="13"/>
        <v>3</v>
      </c>
      <c r="O262" s="24"/>
      <c r="P262" s="21">
        <f t="shared" si="11"/>
        <v>0</v>
      </c>
    </row>
    <row r="263" spans="1:16" x14ac:dyDescent="0.25">
      <c r="A263" s="8">
        <v>9</v>
      </c>
      <c r="B263" s="14" t="s">
        <v>292</v>
      </c>
      <c r="C263" s="15" t="s">
        <v>53</v>
      </c>
      <c r="D263" s="19">
        <v>0</v>
      </c>
      <c r="E263" s="17">
        <v>4</v>
      </c>
      <c r="F263" s="19">
        <v>0</v>
      </c>
      <c r="G263" s="18">
        <v>5</v>
      </c>
      <c r="H263" s="18">
        <v>4</v>
      </c>
      <c r="I263" s="18">
        <v>5</v>
      </c>
      <c r="J263" s="18">
        <v>5</v>
      </c>
      <c r="K263" s="19">
        <v>0</v>
      </c>
      <c r="L263" s="18">
        <v>5</v>
      </c>
      <c r="M263" s="19">
        <v>0</v>
      </c>
      <c r="N263" s="20">
        <f t="shared" si="13"/>
        <v>28</v>
      </c>
      <c r="O263" s="24"/>
      <c r="P263" s="21">
        <f t="shared" si="11"/>
        <v>0</v>
      </c>
    </row>
    <row r="264" spans="1:16" x14ac:dyDescent="0.25">
      <c r="A264" s="8">
        <v>10</v>
      </c>
      <c r="B264" s="14" t="s">
        <v>293</v>
      </c>
      <c r="C264" s="15" t="s">
        <v>53</v>
      </c>
      <c r="D264" s="19">
        <v>0</v>
      </c>
      <c r="E264" s="19">
        <v>0</v>
      </c>
      <c r="F264" s="19">
        <v>0</v>
      </c>
      <c r="G264" s="19">
        <v>0</v>
      </c>
      <c r="H264" s="18">
        <v>1</v>
      </c>
      <c r="I264" s="18">
        <v>1</v>
      </c>
      <c r="J264" s="19">
        <v>0</v>
      </c>
      <c r="K264" s="19">
        <v>0</v>
      </c>
      <c r="L264" s="19">
        <v>0</v>
      </c>
      <c r="M264" s="19">
        <v>0</v>
      </c>
      <c r="N264" s="20">
        <f t="shared" si="13"/>
        <v>2</v>
      </c>
      <c r="O264" s="24"/>
      <c r="P264" s="21">
        <f t="shared" si="11"/>
        <v>0</v>
      </c>
    </row>
    <row r="265" spans="1:16" x14ac:dyDescent="0.25">
      <c r="A265" s="8">
        <v>11</v>
      </c>
      <c r="B265" s="14" t="s">
        <v>294</v>
      </c>
      <c r="C265" s="15" t="s">
        <v>53</v>
      </c>
      <c r="D265" s="19">
        <v>0</v>
      </c>
      <c r="E265" s="17">
        <v>1</v>
      </c>
      <c r="F265" s="17">
        <v>2</v>
      </c>
      <c r="G265" s="19">
        <v>0</v>
      </c>
      <c r="H265" s="18">
        <v>2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20">
        <f t="shared" si="13"/>
        <v>5</v>
      </c>
      <c r="O265" s="24"/>
      <c r="P265" s="21">
        <f t="shared" ref="P265:P325" si="14">ROUND(N265*O265,2)</f>
        <v>0</v>
      </c>
    </row>
    <row r="266" spans="1:16" x14ac:dyDescent="0.25">
      <c r="A266" s="8">
        <v>12</v>
      </c>
      <c r="B266" s="14" t="s">
        <v>295</v>
      </c>
      <c r="C266" s="15" t="s">
        <v>53</v>
      </c>
      <c r="D266" s="19">
        <v>0</v>
      </c>
      <c r="E266" s="19">
        <v>0</v>
      </c>
      <c r="F266" s="17">
        <v>5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20">
        <f t="shared" si="13"/>
        <v>5</v>
      </c>
      <c r="O266" s="24"/>
      <c r="P266" s="21">
        <f t="shared" si="14"/>
        <v>0</v>
      </c>
    </row>
    <row r="267" spans="1:16" x14ac:dyDescent="0.25">
      <c r="A267" s="8">
        <v>13</v>
      </c>
      <c r="B267" s="14" t="s">
        <v>296</v>
      </c>
      <c r="C267" s="15" t="s">
        <v>53</v>
      </c>
      <c r="D267" s="19">
        <v>0</v>
      </c>
      <c r="E267" s="17">
        <v>2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20">
        <f t="shared" si="13"/>
        <v>2</v>
      </c>
      <c r="O267" s="24"/>
      <c r="P267" s="21">
        <f t="shared" si="14"/>
        <v>0</v>
      </c>
    </row>
    <row r="268" spans="1:16" x14ac:dyDescent="0.25">
      <c r="A268" s="8">
        <v>14</v>
      </c>
      <c r="B268" s="14" t="s">
        <v>297</v>
      </c>
      <c r="C268" s="15" t="s">
        <v>53</v>
      </c>
      <c r="D268" s="19">
        <v>0</v>
      </c>
      <c r="E268" s="17">
        <v>2</v>
      </c>
      <c r="F268" s="17">
        <v>3</v>
      </c>
      <c r="G268" s="18">
        <v>3</v>
      </c>
      <c r="H268" s="18">
        <v>3</v>
      </c>
      <c r="I268" s="18">
        <v>3</v>
      </c>
      <c r="J268" s="18">
        <v>4</v>
      </c>
      <c r="K268" s="19">
        <v>0</v>
      </c>
      <c r="L268" s="18">
        <v>6</v>
      </c>
      <c r="M268" s="19">
        <v>0</v>
      </c>
      <c r="N268" s="20">
        <f t="shared" si="13"/>
        <v>24</v>
      </c>
      <c r="O268" s="24"/>
      <c r="P268" s="21">
        <f t="shared" si="14"/>
        <v>0</v>
      </c>
    </row>
    <row r="269" spans="1:16" x14ac:dyDescent="0.25">
      <c r="A269" s="8">
        <v>15</v>
      </c>
      <c r="B269" s="14" t="s">
        <v>298</v>
      </c>
      <c r="C269" s="15" t="s">
        <v>53</v>
      </c>
      <c r="D269" s="19">
        <v>0</v>
      </c>
      <c r="E269" s="19">
        <v>0</v>
      </c>
      <c r="F269" s="19">
        <v>0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20">
        <f t="shared" si="13"/>
        <v>0</v>
      </c>
      <c r="O269" s="24"/>
      <c r="P269" s="21">
        <f t="shared" si="14"/>
        <v>0</v>
      </c>
    </row>
    <row r="270" spans="1:16" x14ac:dyDescent="0.25">
      <c r="A270" s="8">
        <v>16</v>
      </c>
      <c r="B270" s="14" t="s">
        <v>299</v>
      </c>
      <c r="C270" s="15" t="s">
        <v>53</v>
      </c>
      <c r="D270" s="19">
        <v>0</v>
      </c>
      <c r="E270" s="17">
        <v>3</v>
      </c>
      <c r="F270" s="17">
        <v>2</v>
      </c>
      <c r="G270" s="18">
        <v>4</v>
      </c>
      <c r="H270" s="18">
        <v>3</v>
      </c>
      <c r="I270" s="18">
        <v>10</v>
      </c>
      <c r="J270" s="18">
        <v>5</v>
      </c>
      <c r="K270" s="19">
        <v>0</v>
      </c>
      <c r="L270" s="18">
        <v>13</v>
      </c>
      <c r="M270" s="19">
        <v>0</v>
      </c>
      <c r="N270" s="20">
        <f t="shared" si="13"/>
        <v>40</v>
      </c>
      <c r="O270" s="24"/>
      <c r="P270" s="21">
        <f t="shared" si="14"/>
        <v>0</v>
      </c>
    </row>
    <row r="271" spans="1:16" x14ac:dyDescent="0.25">
      <c r="A271" s="8">
        <v>17</v>
      </c>
      <c r="B271" s="14" t="s">
        <v>300</v>
      </c>
      <c r="C271" s="15" t="s">
        <v>53</v>
      </c>
      <c r="D271" s="19">
        <v>0</v>
      </c>
      <c r="E271" s="19">
        <v>0</v>
      </c>
      <c r="F271" s="19">
        <v>0</v>
      </c>
      <c r="G271" s="18">
        <v>1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20">
        <f t="shared" si="13"/>
        <v>1</v>
      </c>
      <c r="O271" s="24"/>
      <c r="P271" s="21">
        <f t="shared" si="14"/>
        <v>0</v>
      </c>
    </row>
    <row r="272" spans="1:16" x14ac:dyDescent="0.25">
      <c r="A272" s="8">
        <v>18</v>
      </c>
      <c r="B272" s="14" t="s">
        <v>301</v>
      </c>
      <c r="C272" s="15" t="s">
        <v>53</v>
      </c>
      <c r="D272" s="19">
        <v>0</v>
      </c>
      <c r="E272" s="19">
        <v>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20">
        <f t="shared" si="13"/>
        <v>0</v>
      </c>
      <c r="O272" s="24"/>
      <c r="P272" s="21">
        <f t="shared" si="14"/>
        <v>0</v>
      </c>
    </row>
    <row r="273" spans="1:16" x14ac:dyDescent="0.25">
      <c r="A273" s="8">
        <v>19</v>
      </c>
      <c r="B273" s="14" t="s">
        <v>302</v>
      </c>
      <c r="C273" s="15" t="s">
        <v>53</v>
      </c>
      <c r="D273" s="19">
        <v>0</v>
      </c>
      <c r="E273" s="17">
        <v>2</v>
      </c>
      <c r="F273" s="17">
        <v>2</v>
      </c>
      <c r="G273" s="18">
        <v>3</v>
      </c>
      <c r="H273" s="18">
        <v>2</v>
      </c>
      <c r="I273" s="18">
        <v>2</v>
      </c>
      <c r="J273" s="18">
        <v>3</v>
      </c>
      <c r="K273" s="19">
        <v>0</v>
      </c>
      <c r="L273" s="18">
        <v>5</v>
      </c>
      <c r="M273" s="19">
        <v>0</v>
      </c>
      <c r="N273" s="20">
        <f t="shared" si="13"/>
        <v>19</v>
      </c>
      <c r="O273" s="24"/>
      <c r="P273" s="21">
        <f t="shared" si="14"/>
        <v>0</v>
      </c>
    </row>
    <row r="274" spans="1:16" x14ac:dyDescent="0.25">
      <c r="A274" s="8">
        <v>20</v>
      </c>
      <c r="B274" s="14" t="s">
        <v>303</v>
      </c>
      <c r="C274" s="15" t="s">
        <v>53</v>
      </c>
      <c r="D274" s="19">
        <v>0</v>
      </c>
      <c r="E274" s="17">
        <v>1</v>
      </c>
      <c r="F274" s="17">
        <v>1</v>
      </c>
      <c r="G274" s="19">
        <v>0</v>
      </c>
      <c r="H274" s="18">
        <v>1</v>
      </c>
      <c r="I274" s="19">
        <v>0</v>
      </c>
      <c r="J274" s="18">
        <v>1</v>
      </c>
      <c r="K274" s="19">
        <v>0</v>
      </c>
      <c r="L274" s="18">
        <v>3</v>
      </c>
      <c r="M274" s="19">
        <v>0</v>
      </c>
      <c r="N274" s="20">
        <f t="shared" si="13"/>
        <v>7</v>
      </c>
      <c r="O274" s="24"/>
      <c r="P274" s="21">
        <f t="shared" si="14"/>
        <v>0</v>
      </c>
    </row>
    <row r="275" spans="1:16" x14ac:dyDescent="0.25">
      <c r="A275" s="8">
        <v>21</v>
      </c>
      <c r="B275" s="14" t="s">
        <v>304</v>
      </c>
      <c r="C275" s="15" t="s">
        <v>53</v>
      </c>
      <c r="D275" s="19">
        <v>0</v>
      </c>
      <c r="E275" s="17">
        <v>5</v>
      </c>
      <c r="F275" s="17">
        <v>5</v>
      </c>
      <c r="G275" s="18">
        <v>7</v>
      </c>
      <c r="H275" s="18">
        <v>3</v>
      </c>
      <c r="I275" s="18">
        <v>4</v>
      </c>
      <c r="J275" s="18">
        <v>5</v>
      </c>
      <c r="K275" s="19">
        <v>0</v>
      </c>
      <c r="L275" s="18">
        <v>6</v>
      </c>
      <c r="M275" s="19">
        <v>0</v>
      </c>
      <c r="N275" s="20">
        <f t="shared" si="13"/>
        <v>35</v>
      </c>
      <c r="O275" s="24"/>
      <c r="P275" s="21">
        <f t="shared" si="14"/>
        <v>0</v>
      </c>
    </row>
    <row r="276" spans="1:16" x14ac:dyDescent="0.25">
      <c r="A276" s="8">
        <v>22</v>
      </c>
      <c r="B276" s="14" t="s">
        <v>305</v>
      </c>
      <c r="C276" s="15" t="s">
        <v>53</v>
      </c>
      <c r="D276" s="19">
        <v>0</v>
      </c>
      <c r="E276" s="17">
        <v>1</v>
      </c>
      <c r="F276" s="17">
        <v>3</v>
      </c>
      <c r="G276" s="18">
        <v>1</v>
      </c>
      <c r="H276" s="18">
        <v>1</v>
      </c>
      <c r="I276" s="19">
        <v>0</v>
      </c>
      <c r="J276" s="18">
        <v>2</v>
      </c>
      <c r="K276" s="19">
        <v>0</v>
      </c>
      <c r="L276" s="19">
        <v>0</v>
      </c>
      <c r="M276" s="19">
        <v>0</v>
      </c>
      <c r="N276" s="20">
        <f t="shared" si="13"/>
        <v>8</v>
      </c>
      <c r="O276" s="24"/>
      <c r="P276" s="21">
        <f t="shared" si="14"/>
        <v>0</v>
      </c>
    </row>
    <row r="277" spans="1:16" x14ac:dyDescent="0.25">
      <c r="A277" s="8">
        <v>23</v>
      </c>
      <c r="B277" s="33" t="s">
        <v>306</v>
      </c>
      <c r="C277" s="15" t="s">
        <v>53</v>
      </c>
      <c r="D277" s="19">
        <v>0</v>
      </c>
      <c r="E277" s="36">
        <v>2</v>
      </c>
      <c r="F277" s="36">
        <v>2</v>
      </c>
      <c r="G277" s="36">
        <v>2</v>
      </c>
      <c r="H277" s="36">
        <v>2</v>
      </c>
      <c r="I277" s="36">
        <v>2</v>
      </c>
      <c r="J277" s="36">
        <v>2</v>
      </c>
      <c r="K277" s="19">
        <v>0</v>
      </c>
      <c r="L277" s="36">
        <v>2</v>
      </c>
      <c r="M277" s="19">
        <v>0</v>
      </c>
      <c r="N277" s="20">
        <f t="shared" si="13"/>
        <v>14</v>
      </c>
      <c r="O277" s="37"/>
      <c r="P277" s="21">
        <f t="shared" si="14"/>
        <v>0</v>
      </c>
    </row>
    <row r="278" spans="1:16" x14ac:dyDescent="0.25">
      <c r="A278" s="8">
        <v>24</v>
      </c>
      <c r="B278" s="14" t="s">
        <v>307</v>
      </c>
      <c r="C278" s="15" t="s">
        <v>33</v>
      </c>
      <c r="D278" s="19">
        <v>0</v>
      </c>
      <c r="E278" s="36">
        <v>3</v>
      </c>
      <c r="F278" s="36">
        <v>3</v>
      </c>
      <c r="G278" s="36">
        <v>3</v>
      </c>
      <c r="H278" s="36">
        <v>3</v>
      </c>
      <c r="I278" s="36">
        <v>3</v>
      </c>
      <c r="J278" s="36">
        <v>3</v>
      </c>
      <c r="K278" s="19">
        <v>0</v>
      </c>
      <c r="L278" s="36">
        <v>3</v>
      </c>
      <c r="M278" s="19">
        <v>0</v>
      </c>
      <c r="N278" s="20">
        <f t="shared" si="13"/>
        <v>21</v>
      </c>
      <c r="O278" s="37"/>
      <c r="P278" s="21">
        <f t="shared" si="14"/>
        <v>0</v>
      </c>
    </row>
    <row r="279" spans="1:16" x14ac:dyDescent="0.25">
      <c r="A279" s="22" t="s">
        <v>308</v>
      </c>
      <c r="B279" s="38" t="s">
        <v>309</v>
      </c>
      <c r="C279" s="15" t="s">
        <v>257</v>
      </c>
      <c r="D279" s="17"/>
      <c r="E279" s="17"/>
      <c r="F279" s="20"/>
      <c r="G279" s="20"/>
      <c r="H279" s="20"/>
      <c r="I279" s="20"/>
      <c r="J279" s="20"/>
      <c r="K279" s="20"/>
      <c r="L279" s="20"/>
      <c r="M279" s="20"/>
      <c r="N279" s="20"/>
      <c r="O279" s="37"/>
      <c r="P279" s="21"/>
    </row>
    <row r="280" spans="1:16" x14ac:dyDescent="0.25">
      <c r="A280" s="8">
        <v>1</v>
      </c>
      <c r="B280" s="14" t="s">
        <v>310</v>
      </c>
      <c r="C280" s="15" t="s">
        <v>257</v>
      </c>
      <c r="D280" s="20">
        <v>1</v>
      </c>
      <c r="E280" s="20">
        <v>1</v>
      </c>
      <c r="F280" s="20">
        <v>1</v>
      </c>
      <c r="G280" s="20">
        <v>1</v>
      </c>
      <c r="H280" s="20">
        <v>1</v>
      </c>
      <c r="I280" s="20">
        <v>1</v>
      </c>
      <c r="J280" s="20">
        <v>1</v>
      </c>
      <c r="K280" s="20">
        <v>1</v>
      </c>
      <c r="L280" s="20">
        <v>1</v>
      </c>
      <c r="M280" s="20">
        <v>1</v>
      </c>
      <c r="N280" s="20">
        <f t="shared" ref="N280:N314" si="15">SUM(D280:M280)</f>
        <v>10</v>
      </c>
      <c r="O280" s="37"/>
      <c r="P280" s="21">
        <f t="shared" si="14"/>
        <v>0</v>
      </c>
    </row>
    <row r="281" spans="1:16" x14ac:dyDescent="0.25">
      <c r="A281" s="8">
        <v>2</v>
      </c>
      <c r="B281" s="14" t="s">
        <v>311</v>
      </c>
      <c r="C281" s="15" t="s">
        <v>39</v>
      </c>
      <c r="D281" s="20">
        <v>1</v>
      </c>
      <c r="E281" s="20">
        <v>1</v>
      </c>
      <c r="F281" s="20">
        <v>1</v>
      </c>
      <c r="G281" s="20">
        <v>1</v>
      </c>
      <c r="H281" s="20">
        <v>1</v>
      </c>
      <c r="I281" s="20">
        <v>1</v>
      </c>
      <c r="J281" s="20">
        <v>1</v>
      </c>
      <c r="K281" s="20">
        <v>1</v>
      </c>
      <c r="L281" s="20">
        <v>1</v>
      </c>
      <c r="M281" s="20">
        <v>1</v>
      </c>
      <c r="N281" s="20">
        <f t="shared" si="15"/>
        <v>10</v>
      </c>
      <c r="O281" s="37"/>
      <c r="P281" s="21">
        <f t="shared" si="14"/>
        <v>0</v>
      </c>
    </row>
    <row r="282" spans="1:16" x14ac:dyDescent="0.25">
      <c r="A282" s="8">
        <v>3</v>
      </c>
      <c r="B282" s="14" t="s">
        <v>312</v>
      </c>
      <c r="C282" s="15" t="s">
        <v>39</v>
      </c>
      <c r="D282" s="20">
        <v>1</v>
      </c>
      <c r="E282" s="20">
        <v>1</v>
      </c>
      <c r="F282" s="20">
        <v>1</v>
      </c>
      <c r="G282" s="20">
        <v>1</v>
      </c>
      <c r="H282" s="20">
        <v>1</v>
      </c>
      <c r="I282" s="20">
        <v>1</v>
      </c>
      <c r="J282" s="20">
        <v>1</v>
      </c>
      <c r="K282" s="20">
        <v>1</v>
      </c>
      <c r="L282" s="20">
        <v>1</v>
      </c>
      <c r="M282" s="20">
        <v>1</v>
      </c>
      <c r="N282" s="20">
        <f t="shared" si="15"/>
        <v>10</v>
      </c>
      <c r="O282" s="37"/>
      <c r="P282" s="21">
        <f t="shared" si="14"/>
        <v>0</v>
      </c>
    </row>
    <row r="283" spans="1:16" x14ac:dyDescent="0.25">
      <c r="A283" s="8">
        <v>4</v>
      </c>
      <c r="B283" s="14" t="s">
        <v>313</v>
      </c>
      <c r="C283" s="15" t="s">
        <v>39</v>
      </c>
      <c r="D283" s="20">
        <v>1</v>
      </c>
      <c r="E283" s="20">
        <v>1</v>
      </c>
      <c r="F283" s="20">
        <v>1</v>
      </c>
      <c r="G283" s="20">
        <v>1</v>
      </c>
      <c r="H283" s="20">
        <v>1</v>
      </c>
      <c r="I283" s="20">
        <v>1</v>
      </c>
      <c r="J283" s="20">
        <v>1</v>
      </c>
      <c r="K283" s="20">
        <v>1</v>
      </c>
      <c r="L283" s="20">
        <v>1</v>
      </c>
      <c r="M283" s="20">
        <v>1</v>
      </c>
      <c r="N283" s="20">
        <f t="shared" si="15"/>
        <v>10</v>
      </c>
      <c r="O283" s="37"/>
      <c r="P283" s="21">
        <f t="shared" si="14"/>
        <v>0</v>
      </c>
    </row>
    <row r="284" spans="1:16" x14ac:dyDescent="0.25">
      <c r="A284" s="8">
        <v>5</v>
      </c>
      <c r="B284" s="14" t="s">
        <v>314</v>
      </c>
      <c r="C284" s="15" t="s">
        <v>39</v>
      </c>
      <c r="D284" s="20">
        <v>1</v>
      </c>
      <c r="E284" s="20">
        <v>1</v>
      </c>
      <c r="F284" s="20">
        <v>1</v>
      </c>
      <c r="G284" s="20">
        <v>1</v>
      </c>
      <c r="H284" s="20">
        <v>1</v>
      </c>
      <c r="I284" s="20">
        <v>1</v>
      </c>
      <c r="J284" s="20">
        <v>1</v>
      </c>
      <c r="K284" s="20">
        <v>1</v>
      </c>
      <c r="L284" s="20">
        <v>1</v>
      </c>
      <c r="M284" s="20">
        <v>1</v>
      </c>
      <c r="N284" s="20">
        <f t="shared" si="15"/>
        <v>10</v>
      </c>
      <c r="O284" s="37"/>
      <c r="P284" s="21">
        <f t="shared" si="14"/>
        <v>0</v>
      </c>
    </row>
    <row r="285" spans="1:16" x14ac:dyDescent="0.25">
      <c r="A285" s="8">
        <v>6</v>
      </c>
      <c r="B285" s="14" t="s">
        <v>315</v>
      </c>
      <c r="C285" s="15" t="s">
        <v>39</v>
      </c>
      <c r="D285" s="20">
        <v>1</v>
      </c>
      <c r="E285" s="20">
        <v>1</v>
      </c>
      <c r="F285" s="20">
        <v>1</v>
      </c>
      <c r="G285" s="20">
        <v>1</v>
      </c>
      <c r="H285" s="20">
        <v>1</v>
      </c>
      <c r="I285" s="20">
        <v>1</v>
      </c>
      <c r="J285" s="20">
        <v>1</v>
      </c>
      <c r="K285" s="20">
        <v>1</v>
      </c>
      <c r="L285" s="20">
        <v>1</v>
      </c>
      <c r="M285" s="20">
        <v>1</v>
      </c>
      <c r="N285" s="20">
        <f t="shared" si="15"/>
        <v>10</v>
      </c>
      <c r="O285" s="37"/>
      <c r="P285" s="21">
        <f t="shared" si="14"/>
        <v>0</v>
      </c>
    </row>
    <row r="286" spans="1:16" x14ac:dyDescent="0.25">
      <c r="A286" s="8">
        <v>7</v>
      </c>
      <c r="B286" s="14" t="s">
        <v>316</v>
      </c>
      <c r="C286" s="15" t="s">
        <v>39</v>
      </c>
      <c r="D286" s="20">
        <v>1</v>
      </c>
      <c r="E286" s="20">
        <v>1</v>
      </c>
      <c r="F286" s="20">
        <v>1</v>
      </c>
      <c r="G286" s="20">
        <v>1</v>
      </c>
      <c r="H286" s="20">
        <v>1</v>
      </c>
      <c r="I286" s="20">
        <v>1</v>
      </c>
      <c r="J286" s="20">
        <v>1</v>
      </c>
      <c r="K286" s="20">
        <v>1</v>
      </c>
      <c r="L286" s="20">
        <v>1</v>
      </c>
      <c r="M286" s="20">
        <v>1</v>
      </c>
      <c r="N286" s="20">
        <f t="shared" si="15"/>
        <v>10</v>
      </c>
      <c r="O286" s="37"/>
      <c r="P286" s="21">
        <f t="shared" si="14"/>
        <v>0</v>
      </c>
    </row>
    <row r="287" spans="1:16" x14ac:dyDescent="0.25">
      <c r="A287" s="8">
        <v>8</v>
      </c>
      <c r="B287" s="14" t="s">
        <v>317</v>
      </c>
      <c r="C287" s="15" t="s">
        <v>39</v>
      </c>
      <c r="D287" s="20">
        <v>1</v>
      </c>
      <c r="E287" s="20">
        <v>1</v>
      </c>
      <c r="F287" s="20">
        <v>1</v>
      </c>
      <c r="G287" s="20">
        <v>1</v>
      </c>
      <c r="H287" s="20">
        <v>1</v>
      </c>
      <c r="I287" s="20">
        <v>1</v>
      </c>
      <c r="J287" s="20">
        <v>1</v>
      </c>
      <c r="K287" s="20">
        <v>1</v>
      </c>
      <c r="L287" s="20">
        <v>1</v>
      </c>
      <c r="M287" s="20">
        <v>1</v>
      </c>
      <c r="N287" s="20">
        <f t="shared" si="15"/>
        <v>10</v>
      </c>
      <c r="O287" s="37"/>
      <c r="P287" s="21">
        <f t="shared" si="14"/>
        <v>0</v>
      </c>
    </row>
    <row r="288" spans="1:16" x14ac:dyDescent="0.25">
      <c r="A288" s="8">
        <v>9</v>
      </c>
      <c r="B288" s="14" t="s">
        <v>318</v>
      </c>
      <c r="C288" s="15" t="s">
        <v>39</v>
      </c>
      <c r="D288" s="20">
        <v>6</v>
      </c>
      <c r="E288" s="20">
        <v>6</v>
      </c>
      <c r="F288" s="20">
        <v>6</v>
      </c>
      <c r="G288" s="20">
        <v>6</v>
      </c>
      <c r="H288" s="20">
        <v>6</v>
      </c>
      <c r="I288" s="20">
        <v>6</v>
      </c>
      <c r="J288" s="20">
        <v>6</v>
      </c>
      <c r="K288" s="20">
        <v>6</v>
      </c>
      <c r="L288" s="20">
        <v>6</v>
      </c>
      <c r="M288" s="20">
        <v>6</v>
      </c>
      <c r="N288" s="20">
        <f t="shared" si="15"/>
        <v>60</v>
      </c>
      <c r="O288" s="37"/>
      <c r="P288" s="21">
        <f t="shared" si="14"/>
        <v>0</v>
      </c>
    </row>
    <row r="289" spans="1:16" x14ac:dyDescent="0.25">
      <c r="A289" s="8">
        <v>10</v>
      </c>
      <c r="B289" s="14" t="s">
        <v>319</v>
      </c>
      <c r="C289" s="15" t="s">
        <v>39</v>
      </c>
      <c r="D289" s="20">
        <v>1</v>
      </c>
      <c r="E289" s="20">
        <v>1</v>
      </c>
      <c r="F289" s="20">
        <v>1</v>
      </c>
      <c r="G289" s="20">
        <v>1</v>
      </c>
      <c r="H289" s="20">
        <v>1</v>
      </c>
      <c r="I289" s="20">
        <v>1</v>
      </c>
      <c r="J289" s="20">
        <v>1</v>
      </c>
      <c r="K289" s="20">
        <v>1</v>
      </c>
      <c r="L289" s="20">
        <v>1</v>
      </c>
      <c r="M289" s="20">
        <v>1</v>
      </c>
      <c r="N289" s="20">
        <f t="shared" si="15"/>
        <v>10</v>
      </c>
      <c r="O289" s="37"/>
      <c r="P289" s="21">
        <f t="shared" si="14"/>
        <v>0</v>
      </c>
    </row>
    <row r="290" spans="1:16" x14ac:dyDescent="0.25">
      <c r="A290" s="8">
        <v>11</v>
      </c>
      <c r="B290" s="14" t="s">
        <v>320</v>
      </c>
      <c r="C290" s="15" t="s">
        <v>39</v>
      </c>
      <c r="D290" s="20">
        <v>1</v>
      </c>
      <c r="E290" s="20">
        <v>1</v>
      </c>
      <c r="F290" s="20">
        <v>1</v>
      </c>
      <c r="G290" s="20">
        <v>1</v>
      </c>
      <c r="H290" s="20">
        <v>1</v>
      </c>
      <c r="I290" s="20">
        <v>1</v>
      </c>
      <c r="J290" s="20">
        <v>1</v>
      </c>
      <c r="K290" s="20">
        <v>1</v>
      </c>
      <c r="L290" s="20">
        <v>1</v>
      </c>
      <c r="M290" s="20">
        <v>1</v>
      </c>
      <c r="N290" s="20">
        <f t="shared" si="15"/>
        <v>10</v>
      </c>
      <c r="O290" s="37"/>
      <c r="P290" s="21">
        <f t="shared" si="14"/>
        <v>0</v>
      </c>
    </row>
    <row r="291" spans="1:16" x14ac:dyDescent="0.25">
      <c r="A291" s="8">
        <v>12</v>
      </c>
      <c r="B291" s="14" t="s">
        <v>321</v>
      </c>
      <c r="C291" s="15" t="s">
        <v>39</v>
      </c>
      <c r="D291" s="20">
        <v>1</v>
      </c>
      <c r="E291" s="20">
        <v>1</v>
      </c>
      <c r="F291" s="20">
        <v>1</v>
      </c>
      <c r="G291" s="20">
        <v>1</v>
      </c>
      <c r="H291" s="20">
        <v>1</v>
      </c>
      <c r="I291" s="20">
        <v>1</v>
      </c>
      <c r="J291" s="20">
        <v>1</v>
      </c>
      <c r="K291" s="20">
        <v>1</v>
      </c>
      <c r="L291" s="20">
        <v>1</v>
      </c>
      <c r="M291" s="20">
        <v>1</v>
      </c>
      <c r="N291" s="20">
        <f t="shared" si="15"/>
        <v>10</v>
      </c>
      <c r="O291" s="37"/>
      <c r="P291" s="21">
        <f t="shared" si="14"/>
        <v>0</v>
      </c>
    </row>
    <row r="292" spans="1:16" x14ac:dyDescent="0.25">
      <c r="A292" s="8">
        <v>13</v>
      </c>
      <c r="B292" s="14" t="s">
        <v>322</v>
      </c>
      <c r="C292" s="15" t="s">
        <v>39</v>
      </c>
      <c r="D292" s="20">
        <v>1</v>
      </c>
      <c r="E292" s="20">
        <v>1</v>
      </c>
      <c r="F292" s="20">
        <v>1</v>
      </c>
      <c r="G292" s="20">
        <v>1</v>
      </c>
      <c r="H292" s="20">
        <v>1</v>
      </c>
      <c r="I292" s="20">
        <v>1</v>
      </c>
      <c r="J292" s="20">
        <v>1</v>
      </c>
      <c r="K292" s="20">
        <v>1</v>
      </c>
      <c r="L292" s="20">
        <v>1</v>
      </c>
      <c r="M292" s="20">
        <v>1</v>
      </c>
      <c r="N292" s="20">
        <f t="shared" si="15"/>
        <v>10</v>
      </c>
      <c r="O292" s="37"/>
      <c r="P292" s="21">
        <f t="shared" si="14"/>
        <v>0</v>
      </c>
    </row>
    <row r="293" spans="1:16" x14ac:dyDescent="0.25">
      <c r="A293" s="8">
        <v>14</v>
      </c>
      <c r="B293" s="25" t="s">
        <v>323</v>
      </c>
      <c r="C293" s="15" t="s">
        <v>39</v>
      </c>
      <c r="D293" s="20">
        <v>1</v>
      </c>
      <c r="E293" s="20">
        <v>1</v>
      </c>
      <c r="F293" s="20">
        <v>1</v>
      </c>
      <c r="G293" s="20">
        <v>1</v>
      </c>
      <c r="H293" s="20">
        <v>1</v>
      </c>
      <c r="I293" s="20">
        <v>1</v>
      </c>
      <c r="J293" s="20">
        <v>1</v>
      </c>
      <c r="K293" s="20">
        <v>1</v>
      </c>
      <c r="L293" s="20">
        <v>1</v>
      </c>
      <c r="M293" s="20">
        <v>1</v>
      </c>
      <c r="N293" s="20">
        <f t="shared" si="15"/>
        <v>10</v>
      </c>
      <c r="O293" s="37"/>
      <c r="P293" s="21">
        <f t="shared" si="14"/>
        <v>0</v>
      </c>
    </row>
    <row r="294" spans="1:16" x14ac:dyDescent="0.25">
      <c r="A294" s="8">
        <v>15</v>
      </c>
      <c r="B294" s="25" t="s">
        <v>324</v>
      </c>
      <c r="C294" s="15" t="s">
        <v>39</v>
      </c>
      <c r="D294" s="20">
        <v>1</v>
      </c>
      <c r="E294" s="20">
        <v>1</v>
      </c>
      <c r="F294" s="20">
        <v>1</v>
      </c>
      <c r="G294" s="20">
        <v>1</v>
      </c>
      <c r="H294" s="20">
        <v>1</v>
      </c>
      <c r="I294" s="20">
        <v>1</v>
      </c>
      <c r="J294" s="20">
        <v>1</v>
      </c>
      <c r="K294" s="20">
        <v>1</v>
      </c>
      <c r="L294" s="20">
        <v>1</v>
      </c>
      <c r="M294" s="20">
        <v>1</v>
      </c>
      <c r="N294" s="20">
        <f t="shared" si="15"/>
        <v>10</v>
      </c>
      <c r="O294" s="37"/>
      <c r="P294" s="21">
        <f t="shared" si="14"/>
        <v>0</v>
      </c>
    </row>
    <row r="295" spans="1:16" x14ac:dyDescent="0.25">
      <c r="A295" s="8">
        <v>16</v>
      </c>
      <c r="B295" s="25" t="s">
        <v>325</v>
      </c>
      <c r="C295" s="15" t="s">
        <v>39</v>
      </c>
      <c r="D295" s="20">
        <v>1</v>
      </c>
      <c r="E295" s="20">
        <v>1</v>
      </c>
      <c r="F295" s="20">
        <v>1</v>
      </c>
      <c r="G295" s="20">
        <v>1</v>
      </c>
      <c r="H295" s="20">
        <v>1</v>
      </c>
      <c r="I295" s="20">
        <v>1</v>
      </c>
      <c r="J295" s="20">
        <v>1</v>
      </c>
      <c r="K295" s="20">
        <v>1</v>
      </c>
      <c r="L295" s="20">
        <v>1</v>
      </c>
      <c r="M295" s="20">
        <v>1</v>
      </c>
      <c r="N295" s="20">
        <f t="shared" si="15"/>
        <v>10</v>
      </c>
      <c r="O295" s="37"/>
      <c r="P295" s="21">
        <f t="shared" si="14"/>
        <v>0</v>
      </c>
    </row>
    <row r="296" spans="1:16" x14ac:dyDescent="0.25">
      <c r="A296" s="8">
        <v>17</v>
      </c>
      <c r="B296" s="25" t="s">
        <v>326</v>
      </c>
      <c r="C296" s="15" t="s">
        <v>39</v>
      </c>
      <c r="D296" s="20">
        <v>1</v>
      </c>
      <c r="E296" s="20">
        <v>1</v>
      </c>
      <c r="F296" s="20">
        <v>1</v>
      </c>
      <c r="G296" s="20">
        <v>1</v>
      </c>
      <c r="H296" s="20">
        <v>1</v>
      </c>
      <c r="I296" s="20">
        <v>1</v>
      </c>
      <c r="J296" s="20">
        <v>1</v>
      </c>
      <c r="K296" s="20">
        <v>1</v>
      </c>
      <c r="L296" s="20">
        <v>1</v>
      </c>
      <c r="M296" s="20">
        <v>1</v>
      </c>
      <c r="N296" s="20">
        <f t="shared" si="15"/>
        <v>10</v>
      </c>
      <c r="O296" s="37"/>
      <c r="P296" s="21">
        <f t="shared" si="14"/>
        <v>0</v>
      </c>
    </row>
    <row r="297" spans="1:16" x14ac:dyDescent="0.25">
      <c r="A297" s="8">
        <v>18</v>
      </c>
      <c r="B297" s="25" t="s">
        <v>327</v>
      </c>
      <c r="C297" s="15" t="s">
        <v>39</v>
      </c>
      <c r="D297" s="20">
        <v>1</v>
      </c>
      <c r="E297" s="20">
        <v>1</v>
      </c>
      <c r="F297" s="20">
        <v>1</v>
      </c>
      <c r="G297" s="20">
        <v>1</v>
      </c>
      <c r="H297" s="20">
        <v>1</v>
      </c>
      <c r="I297" s="20">
        <v>1</v>
      </c>
      <c r="J297" s="20">
        <v>1</v>
      </c>
      <c r="K297" s="20">
        <v>1</v>
      </c>
      <c r="L297" s="20">
        <v>1</v>
      </c>
      <c r="M297" s="20">
        <v>1</v>
      </c>
      <c r="N297" s="20">
        <f t="shared" si="15"/>
        <v>10</v>
      </c>
      <c r="O297" s="37"/>
      <c r="P297" s="21">
        <f t="shared" si="14"/>
        <v>0</v>
      </c>
    </row>
    <row r="298" spans="1:16" x14ac:dyDescent="0.25">
      <c r="A298" s="8">
        <v>19</v>
      </c>
      <c r="B298" s="25" t="s">
        <v>328</v>
      </c>
      <c r="C298" s="15" t="s">
        <v>39</v>
      </c>
      <c r="D298" s="20">
        <v>1</v>
      </c>
      <c r="E298" s="20">
        <v>1</v>
      </c>
      <c r="F298" s="20">
        <v>1</v>
      </c>
      <c r="G298" s="20">
        <v>1</v>
      </c>
      <c r="H298" s="20">
        <v>1</v>
      </c>
      <c r="I298" s="20">
        <v>1</v>
      </c>
      <c r="J298" s="20">
        <v>1</v>
      </c>
      <c r="K298" s="20">
        <v>1</v>
      </c>
      <c r="L298" s="20">
        <v>1</v>
      </c>
      <c r="M298" s="20">
        <v>1</v>
      </c>
      <c r="N298" s="20">
        <f t="shared" si="15"/>
        <v>10</v>
      </c>
      <c r="O298" s="37"/>
      <c r="P298" s="21">
        <f t="shared" si="14"/>
        <v>0</v>
      </c>
    </row>
    <row r="299" spans="1:16" x14ac:dyDescent="0.25">
      <c r="A299" s="8">
        <v>20</v>
      </c>
      <c r="B299" s="25" t="s">
        <v>329</v>
      </c>
      <c r="C299" s="15" t="s">
        <v>39</v>
      </c>
      <c r="D299" s="20">
        <v>2</v>
      </c>
      <c r="E299" s="20">
        <v>2</v>
      </c>
      <c r="F299" s="20">
        <v>2</v>
      </c>
      <c r="G299" s="20">
        <v>2</v>
      </c>
      <c r="H299" s="20">
        <v>2</v>
      </c>
      <c r="I299" s="20">
        <v>2</v>
      </c>
      <c r="J299" s="20">
        <v>2</v>
      </c>
      <c r="K299" s="20">
        <v>2</v>
      </c>
      <c r="L299" s="20">
        <v>2</v>
      </c>
      <c r="M299" s="20">
        <v>2</v>
      </c>
      <c r="N299" s="20">
        <f t="shared" si="15"/>
        <v>20</v>
      </c>
      <c r="O299" s="37"/>
      <c r="P299" s="21">
        <f t="shared" si="14"/>
        <v>0</v>
      </c>
    </row>
    <row r="300" spans="1:16" x14ac:dyDescent="0.25">
      <c r="A300" s="8">
        <v>21</v>
      </c>
      <c r="B300" s="25" t="s">
        <v>330</v>
      </c>
      <c r="C300" s="15" t="s">
        <v>39</v>
      </c>
      <c r="D300" s="20">
        <v>2</v>
      </c>
      <c r="E300" s="20">
        <v>2</v>
      </c>
      <c r="F300" s="20">
        <v>2</v>
      </c>
      <c r="G300" s="20">
        <v>2</v>
      </c>
      <c r="H300" s="20">
        <v>2</v>
      </c>
      <c r="I300" s="20">
        <v>2</v>
      </c>
      <c r="J300" s="20">
        <v>2</v>
      </c>
      <c r="K300" s="20">
        <v>2</v>
      </c>
      <c r="L300" s="20">
        <v>2</v>
      </c>
      <c r="M300" s="20">
        <v>2</v>
      </c>
      <c r="N300" s="20">
        <f t="shared" si="15"/>
        <v>20</v>
      </c>
      <c r="O300" s="37"/>
      <c r="P300" s="21">
        <f t="shared" si="14"/>
        <v>0</v>
      </c>
    </row>
    <row r="301" spans="1:16" ht="25.5" x14ac:dyDescent="0.25">
      <c r="A301" s="8">
        <v>22</v>
      </c>
      <c r="B301" s="14" t="s">
        <v>331</v>
      </c>
      <c r="C301" s="15" t="s">
        <v>39</v>
      </c>
      <c r="D301" s="20">
        <v>10</v>
      </c>
      <c r="E301" s="20">
        <v>10</v>
      </c>
      <c r="F301" s="20">
        <v>10</v>
      </c>
      <c r="G301" s="20">
        <v>10</v>
      </c>
      <c r="H301" s="20">
        <v>10</v>
      </c>
      <c r="I301" s="20">
        <v>10</v>
      </c>
      <c r="J301" s="20">
        <v>10</v>
      </c>
      <c r="K301" s="20">
        <v>10</v>
      </c>
      <c r="L301" s="20">
        <v>10</v>
      </c>
      <c r="M301" s="20">
        <v>10</v>
      </c>
      <c r="N301" s="20">
        <f t="shared" si="15"/>
        <v>100</v>
      </c>
      <c r="O301" s="37"/>
      <c r="P301" s="21">
        <f t="shared" si="14"/>
        <v>0</v>
      </c>
    </row>
    <row r="302" spans="1:16" x14ac:dyDescent="0.25">
      <c r="A302" s="8">
        <v>23</v>
      </c>
      <c r="B302" s="25" t="s">
        <v>332</v>
      </c>
      <c r="C302" s="15" t="s">
        <v>39</v>
      </c>
      <c r="D302" s="20">
        <v>2</v>
      </c>
      <c r="E302" s="20">
        <v>2</v>
      </c>
      <c r="F302" s="20">
        <v>2</v>
      </c>
      <c r="G302" s="20">
        <v>2</v>
      </c>
      <c r="H302" s="20">
        <v>2</v>
      </c>
      <c r="I302" s="20">
        <v>2</v>
      </c>
      <c r="J302" s="20">
        <v>2</v>
      </c>
      <c r="K302" s="20">
        <v>2</v>
      </c>
      <c r="L302" s="20">
        <v>2</v>
      </c>
      <c r="M302" s="20">
        <v>2</v>
      </c>
      <c r="N302" s="20">
        <f t="shared" si="15"/>
        <v>20</v>
      </c>
      <c r="O302" s="37"/>
      <c r="P302" s="21">
        <f t="shared" si="14"/>
        <v>0</v>
      </c>
    </row>
    <row r="303" spans="1:16" x14ac:dyDescent="0.25">
      <c r="A303" s="8">
        <v>24</v>
      </c>
      <c r="B303" s="25" t="s">
        <v>333</v>
      </c>
      <c r="C303" s="15" t="s">
        <v>39</v>
      </c>
      <c r="D303" s="20">
        <v>2</v>
      </c>
      <c r="E303" s="20">
        <v>2</v>
      </c>
      <c r="F303" s="20">
        <v>2</v>
      </c>
      <c r="G303" s="20">
        <v>2</v>
      </c>
      <c r="H303" s="20">
        <v>2</v>
      </c>
      <c r="I303" s="20">
        <v>2</v>
      </c>
      <c r="J303" s="20">
        <v>2</v>
      </c>
      <c r="K303" s="20">
        <v>2</v>
      </c>
      <c r="L303" s="20">
        <v>2</v>
      </c>
      <c r="M303" s="20">
        <v>2</v>
      </c>
      <c r="N303" s="20">
        <f t="shared" si="15"/>
        <v>20</v>
      </c>
      <c r="O303" s="37"/>
      <c r="P303" s="21">
        <f t="shared" si="14"/>
        <v>0</v>
      </c>
    </row>
    <row r="304" spans="1:16" x14ac:dyDescent="0.25">
      <c r="A304" s="8">
        <v>25</v>
      </c>
      <c r="B304" s="25" t="s">
        <v>334</v>
      </c>
      <c r="C304" s="15" t="s">
        <v>39</v>
      </c>
      <c r="D304" s="20">
        <v>2</v>
      </c>
      <c r="E304" s="20">
        <v>2</v>
      </c>
      <c r="F304" s="20">
        <v>2</v>
      </c>
      <c r="G304" s="20">
        <v>2</v>
      </c>
      <c r="H304" s="20">
        <v>2</v>
      </c>
      <c r="I304" s="20">
        <v>2</v>
      </c>
      <c r="J304" s="20">
        <v>2</v>
      </c>
      <c r="K304" s="20">
        <v>2</v>
      </c>
      <c r="L304" s="20">
        <v>2</v>
      </c>
      <c r="M304" s="20">
        <v>2</v>
      </c>
      <c r="N304" s="20">
        <f t="shared" si="15"/>
        <v>20</v>
      </c>
      <c r="O304" s="37"/>
      <c r="P304" s="21">
        <f t="shared" si="14"/>
        <v>0</v>
      </c>
    </row>
    <row r="305" spans="1:16" x14ac:dyDescent="0.25">
      <c r="A305" s="8">
        <v>26</v>
      </c>
      <c r="B305" s="25" t="s">
        <v>335</v>
      </c>
      <c r="C305" s="15" t="s">
        <v>39</v>
      </c>
      <c r="D305" s="20">
        <v>1</v>
      </c>
      <c r="E305" s="20">
        <v>1</v>
      </c>
      <c r="F305" s="20">
        <v>1</v>
      </c>
      <c r="G305" s="20">
        <v>1</v>
      </c>
      <c r="H305" s="20">
        <v>1</v>
      </c>
      <c r="I305" s="20">
        <v>1</v>
      </c>
      <c r="J305" s="20">
        <v>1</v>
      </c>
      <c r="K305" s="20">
        <v>1</v>
      </c>
      <c r="L305" s="20">
        <v>1</v>
      </c>
      <c r="M305" s="20">
        <v>1</v>
      </c>
      <c r="N305" s="20">
        <f t="shared" si="15"/>
        <v>10</v>
      </c>
      <c r="O305" s="37"/>
      <c r="P305" s="21">
        <f t="shared" si="14"/>
        <v>0</v>
      </c>
    </row>
    <row r="306" spans="1:16" x14ac:dyDescent="0.25">
      <c r="A306" s="8">
        <v>27</v>
      </c>
      <c r="B306" s="25" t="s">
        <v>336</v>
      </c>
      <c r="C306" s="15" t="s">
        <v>39</v>
      </c>
      <c r="D306" s="20">
        <v>1</v>
      </c>
      <c r="E306" s="20">
        <v>1</v>
      </c>
      <c r="F306" s="20">
        <v>1</v>
      </c>
      <c r="G306" s="20">
        <v>1</v>
      </c>
      <c r="H306" s="20">
        <v>1</v>
      </c>
      <c r="I306" s="20">
        <v>1</v>
      </c>
      <c r="J306" s="20">
        <v>1</v>
      </c>
      <c r="K306" s="20">
        <v>1</v>
      </c>
      <c r="L306" s="20">
        <v>1</v>
      </c>
      <c r="M306" s="20">
        <v>1</v>
      </c>
      <c r="N306" s="20">
        <f t="shared" si="15"/>
        <v>10</v>
      </c>
      <c r="O306" s="37"/>
      <c r="P306" s="21">
        <f t="shared" si="14"/>
        <v>0</v>
      </c>
    </row>
    <row r="307" spans="1:16" x14ac:dyDescent="0.25">
      <c r="A307" s="8">
        <v>28</v>
      </c>
      <c r="B307" s="25" t="s">
        <v>337</v>
      </c>
      <c r="C307" s="15" t="s">
        <v>39</v>
      </c>
      <c r="D307" s="20">
        <v>1</v>
      </c>
      <c r="E307" s="20">
        <v>1</v>
      </c>
      <c r="F307" s="20">
        <v>1</v>
      </c>
      <c r="G307" s="20">
        <v>1</v>
      </c>
      <c r="H307" s="20">
        <v>1</v>
      </c>
      <c r="I307" s="20">
        <v>1</v>
      </c>
      <c r="J307" s="20">
        <v>1</v>
      </c>
      <c r="K307" s="20">
        <v>1</v>
      </c>
      <c r="L307" s="20">
        <v>1</v>
      </c>
      <c r="M307" s="20">
        <v>1</v>
      </c>
      <c r="N307" s="20">
        <f t="shared" si="15"/>
        <v>10</v>
      </c>
      <c r="O307" s="37"/>
      <c r="P307" s="21">
        <f t="shared" si="14"/>
        <v>0</v>
      </c>
    </row>
    <row r="308" spans="1:16" x14ac:dyDescent="0.25">
      <c r="A308" s="8">
        <v>29</v>
      </c>
      <c r="B308" s="25" t="s">
        <v>338</v>
      </c>
      <c r="C308" s="15" t="s">
        <v>39</v>
      </c>
      <c r="D308" s="20">
        <v>2</v>
      </c>
      <c r="E308" s="20">
        <v>2</v>
      </c>
      <c r="F308" s="20">
        <v>2</v>
      </c>
      <c r="G308" s="20">
        <v>2</v>
      </c>
      <c r="H308" s="20">
        <v>2</v>
      </c>
      <c r="I308" s="20">
        <v>2</v>
      </c>
      <c r="J308" s="20">
        <v>2</v>
      </c>
      <c r="K308" s="20">
        <v>2</v>
      </c>
      <c r="L308" s="20">
        <v>2</v>
      </c>
      <c r="M308" s="20">
        <v>2</v>
      </c>
      <c r="N308" s="20">
        <f t="shared" si="15"/>
        <v>20</v>
      </c>
      <c r="O308" s="37"/>
      <c r="P308" s="21">
        <f t="shared" si="14"/>
        <v>0</v>
      </c>
    </row>
    <row r="309" spans="1:16" ht="46.5" customHeight="1" x14ac:dyDescent="0.25">
      <c r="A309" s="8">
        <v>30</v>
      </c>
      <c r="B309" s="33" t="s">
        <v>339</v>
      </c>
      <c r="C309" s="15" t="s">
        <v>257</v>
      </c>
      <c r="D309" s="20">
        <v>1</v>
      </c>
      <c r="E309" s="20">
        <v>1</v>
      </c>
      <c r="F309" s="20">
        <v>1</v>
      </c>
      <c r="G309" s="20">
        <v>1</v>
      </c>
      <c r="H309" s="20">
        <v>1</v>
      </c>
      <c r="I309" s="20">
        <v>1</v>
      </c>
      <c r="J309" s="20">
        <v>1</v>
      </c>
      <c r="K309" s="20">
        <v>1</v>
      </c>
      <c r="L309" s="20">
        <v>1</v>
      </c>
      <c r="M309" s="20">
        <v>1</v>
      </c>
      <c r="N309" s="20">
        <f t="shared" si="15"/>
        <v>10</v>
      </c>
      <c r="O309" s="37"/>
      <c r="P309" s="21">
        <f t="shared" si="14"/>
        <v>0</v>
      </c>
    </row>
    <row r="310" spans="1:16" x14ac:dyDescent="0.25">
      <c r="A310" s="8">
        <v>31</v>
      </c>
      <c r="B310" s="33" t="s">
        <v>340</v>
      </c>
      <c r="C310" s="15" t="s">
        <v>39</v>
      </c>
      <c r="D310" s="20">
        <v>1</v>
      </c>
      <c r="E310" s="20">
        <v>1</v>
      </c>
      <c r="F310" s="20">
        <v>1</v>
      </c>
      <c r="G310" s="20">
        <v>2</v>
      </c>
      <c r="H310" s="20">
        <v>2</v>
      </c>
      <c r="I310" s="20">
        <v>2</v>
      </c>
      <c r="J310" s="20">
        <v>2</v>
      </c>
      <c r="K310" s="20">
        <v>2</v>
      </c>
      <c r="L310" s="20">
        <v>2</v>
      </c>
      <c r="M310" s="20">
        <v>2</v>
      </c>
      <c r="N310" s="20">
        <f t="shared" si="15"/>
        <v>17</v>
      </c>
      <c r="O310" s="37"/>
      <c r="P310" s="21">
        <f t="shared" si="14"/>
        <v>0</v>
      </c>
    </row>
    <row r="311" spans="1:16" x14ac:dyDescent="0.25">
      <c r="A311" s="8">
        <v>32</v>
      </c>
      <c r="B311" s="33" t="s">
        <v>341</v>
      </c>
      <c r="C311" s="15" t="s">
        <v>37</v>
      </c>
      <c r="D311" s="20">
        <v>2</v>
      </c>
      <c r="E311" s="20">
        <v>2</v>
      </c>
      <c r="F311" s="20">
        <v>2</v>
      </c>
      <c r="G311" s="20">
        <v>2</v>
      </c>
      <c r="H311" s="20">
        <v>2</v>
      </c>
      <c r="I311" s="20">
        <v>2</v>
      </c>
      <c r="J311" s="20">
        <v>2</v>
      </c>
      <c r="K311" s="20">
        <v>2</v>
      </c>
      <c r="L311" s="20">
        <v>2</v>
      </c>
      <c r="M311" s="20">
        <v>2</v>
      </c>
      <c r="N311" s="20">
        <f t="shared" si="15"/>
        <v>20</v>
      </c>
      <c r="O311" s="37"/>
      <c r="P311" s="21">
        <f t="shared" si="14"/>
        <v>0</v>
      </c>
    </row>
    <row r="312" spans="1:16" x14ac:dyDescent="0.25">
      <c r="A312" s="8">
        <v>33</v>
      </c>
      <c r="B312" s="33" t="s">
        <v>342</v>
      </c>
      <c r="C312" s="15" t="s">
        <v>39</v>
      </c>
      <c r="D312" s="20">
        <v>1</v>
      </c>
      <c r="E312" s="20">
        <v>1</v>
      </c>
      <c r="F312" s="20">
        <v>1</v>
      </c>
      <c r="G312" s="20">
        <v>1</v>
      </c>
      <c r="H312" s="20">
        <v>1</v>
      </c>
      <c r="I312" s="20">
        <v>1</v>
      </c>
      <c r="J312" s="20">
        <v>1</v>
      </c>
      <c r="K312" s="20">
        <v>1</v>
      </c>
      <c r="L312" s="20">
        <v>1</v>
      </c>
      <c r="M312" s="20">
        <v>1</v>
      </c>
      <c r="N312" s="20">
        <f t="shared" si="15"/>
        <v>10</v>
      </c>
      <c r="O312" s="37"/>
      <c r="P312" s="21">
        <f t="shared" si="14"/>
        <v>0</v>
      </c>
    </row>
    <row r="313" spans="1:16" x14ac:dyDescent="0.25">
      <c r="A313" s="8">
        <v>34</v>
      </c>
      <c r="B313" s="33" t="s">
        <v>343</v>
      </c>
      <c r="C313" s="15" t="s">
        <v>39</v>
      </c>
      <c r="D313" s="20">
        <v>0</v>
      </c>
      <c r="E313" s="20">
        <v>0</v>
      </c>
      <c r="F313" s="20">
        <v>0</v>
      </c>
      <c r="G313" s="20">
        <v>0</v>
      </c>
      <c r="H313" s="20">
        <v>0</v>
      </c>
      <c r="I313" s="20">
        <v>5</v>
      </c>
      <c r="J313" s="20">
        <v>5</v>
      </c>
      <c r="K313" s="20">
        <v>5</v>
      </c>
      <c r="L313" s="20">
        <v>5</v>
      </c>
      <c r="M313" s="20">
        <v>5</v>
      </c>
      <c r="N313" s="20">
        <f t="shared" si="15"/>
        <v>25</v>
      </c>
      <c r="O313" s="37"/>
      <c r="P313" s="21">
        <f t="shared" si="14"/>
        <v>0</v>
      </c>
    </row>
    <row r="314" spans="1:16" x14ac:dyDescent="0.25">
      <c r="A314" s="8">
        <v>35</v>
      </c>
      <c r="B314" s="33" t="s">
        <v>344</v>
      </c>
      <c r="C314" s="15" t="s">
        <v>257</v>
      </c>
      <c r="D314" s="20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5</v>
      </c>
      <c r="J314" s="20">
        <v>5</v>
      </c>
      <c r="K314" s="20">
        <v>5</v>
      </c>
      <c r="L314" s="20">
        <v>5</v>
      </c>
      <c r="M314" s="20">
        <v>5</v>
      </c>
      <c r="N314" s="20">
        <f t="shared" si="15"/>
        <v>25</v>
      </c>
      <c r="O314" s="37"/>
      <c r="P314" s="21">
        <f t="shared" si="14"/>
        <v>0</v>
      </c>
    </row>
    <row r="315" spans="1:16" ht="25.5" x14ac:dyDescent="0.25">
      <c r="A315" s="22" t="s">
        <v>345</v>
      </c>
      <c r="B315" s="23" t="s">
        <v>346</v>
      </c>
      <c r="C315" s="15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37"/>
      <c r="P315" s="21"/>
    </row>
    <row r="316" spans="1:16" ht="71.25" customHeight="1" x14ac:dyDescent="0.25">
      <c r="A316" s="8">
        <v>1</v>
      </c>
      <c r="B316" s="14" t="s">
        <v>347</v>
      </c>
      <c r="C316" s="15" t="s">
        <v>348</v>
      </c>
      <c r="D316" s="20">
        <v>1</v>
      </c>
      <c r="E316" s="20"/>
      <c r="F316" s="20"/>
      <c r="G316" s="20"/>
      <c r="H316" s="20"/>
      <c r="I316" s="20"/>
      <c r="J316" s="20"/>
      <c r="K316" s="20"/>
      <c r="L316" s="20"/>
      <c r="M316" s="20"/>
      <c r="N316" s="20">
        <f t="shared" ref="N316:N325" si="16">SUM(D316:M316)</f>
        <v>1</v>
      </c>
      <c r="O316" s="39"/>
      <c r="P316" s="21">
        <f t="shared" si="14"/>
        <v>0</v>
      </c>
    </row>
    <row r="317" spans="1:16" ht="63.75" customHeight="1" x14ac:dyDescent="0.25">
      <c r="A317" s="8">
        <v>2</v>
      </c>
      <c r="B317" s="14" t="s">
        <v>349</v>
      </c>
      <c r="C317" s="15" t="s">
        <v>348</v>
      </c>
      <c r="D317" s="20"/>
      <c r="E317" s="20">
        <v>1</v>
      </c>
      <c r="F317" s="20"/>
      <c r="G317" s="20"/>
      <c r="H317" s="20"/>
      <c r="I317" s="20"/>
      <c r="J317" s="20"/>
      <c r="K317" s="20"/>
      <c r="L317" s="20"/>
      <c r="M317" s="20"/>
      <c r="N317" s="20">
        <f t="shared" si="16"/>
        <v>1</v>
      </c>
      <c r="O317" s="39"/>
      <c r="P317" s="21">
        <f t="shared" si="14"/>
        <v>0</v>
      </c>
    </row>
    <row r="318" spans="1:16" ht="73.5" customHeight="1" x14ac:dyDescent="0.25">
      <c r="A318" s="8">
        <v>3</v>
      </c>
      <c r="B318" s="14" t="s">
        <v>350</v>
      </c>
      <c r="C318" s="15" t="s">
        <v>348</v>
      </c>
      <c r="D318" s="20"/>
      <c r="E318" s="20"/>
      <c r="F318" s="17">
        <v>1</v>
      </c>
      <c r="G318" s="20"/>
      <c r="H318" s="20"/>
      <c r="I318" s="20"/>
      <c r="J318" s="20"/>
      <c r="K318" s="20"/>
      <c r="L318" s="20"/>
      <c r="M318" s="20"/>
      <c r="N318" s="20">
        <f t="shared" si="16"/>
        <v>1</v>
      </c>
      <c r="O318" s="39"/>
      <c r="P318" s="21">
        <f t="shared" si="14"/>
        <v>0</v>
      </c>
    </row>
    <row r="319" spans="1:16" ht="63.75" x14ac:dyDescent="0.25">
      <c r="A319" s="8">
        <v>4</v>
      </c>
      <c r="B319" s="14" t="s">
        <v>351</v>
      </c>
      <c r="C319" s="15" t="s">
        <v>348</v>
      </c>
      <c r="D319" s="15"/>
      <c r="E319" s="17"/>
      <c r="F319" s="17"/>
      <c r="G319" s="17">
        <v>1</v>
      </c>
      <c r="H319" s="17"/>
      <c r="I319" s="17"/>
      <c r="J319" s="17"/>
      <c r="K319" s="17"/>
      <c r="L319" s="17"/>
      <c r="M319" s="17"/>
      <c r="N319" s="20">
        <f t="shared" si="16"/>
        <v>1</v>
      </c>
      <c r="O319" s="40"/>
      <c r="P319" s="21">
        <f t="shared" si="14"/>
        <v>0</v>
      </c>
    </row>
    <row r="320" spans="1:16" ht="69" customHeight="1" x14ac:dyDescent="0.25">
      <c r="A320" s="8">
        <v>5</v>
      </c>
      <c r="B320" s="14" t="s">
        <v>352</v>
      </c>
      <c r="C320" s="14" t="s">
        <v>348</v>
      </c>
      <c r="D320" s="14"/>
      <c r="E320" s="35"/>
      <c r="F320" s="35"/>
      <c r="G320" s="35"/>
      <c r="H320" s="35">
        <v>1</v>
      </c>
      <c r="I320" s="35"/>
      <c r="J320" s="35"/>
      <c r="K320" s="35"/>
      <c r="L320" s="35"/>
      <c r="M320" s="35"/>
      <c r="N320" s="20">
        <f t="shared" si="16"/>
        <v>1</v>
      </c>
      <c r="O320" s="41"/>
      <c r="P320" s="21">
        <f t="shared" si="14"/>
        <v>0</v>
      </c>
    </row>
    <row r="321" spans="1:16" ht="65.25" customHeight="1" x14ac:dyDescent="0.25">
      <c r="A321" s="8">
        <v>6</v>
      </c>
      <c r="B321" s="14" t="s">
        <v>353</v>
      </c>
      <c r="C321" s="14" t="s">
        <v>348</v>
      </c>
      <c r="D321" s="14"/>
      <c r="E321" s="35"/>
      <c r="F321" s="35"/>
      <c r="G321" s="35"/>
      <c r="H321" s="35"/>
      <c r="I321" s="35">
        <v>1</v>
      </c>
      <c r="J321" s="35"/>
      <c r="K321" s="35"/>
      <c r="L321" s="35"/>
      <c r="M321" s="35"/>
      <c r="N321" s="20">
        <f t="shared" si="16"/>
        <v>1</v>
      </c>
      <c r="O321" s="41"/>
      <c r="P321" s="21">
        <f t="shared" si="14"/>
        <v>0</v>
      </c>
    </row>
    <row r="322" spans="1:16" ht="63.75" x14ac:dyDescent="0.25">
      <c r="A322" s="8">
        <v>7</v>
      </c>
      <c r="B322" s="14" t="s">
        <v>354</v>
      </c>
      <c r="C322" s="14" t="s">
        <v>348</v>
      </c>
      <c r="D322" s="14"/>
      <c r="E322" s="35"/>
      <c r="F322" s="35"/>
      <c r="G322" s="35"/>
      <c r="H322" s="35"/>
      <c r="I322" s="35"/>
      <c r="J322" s="35">
        <v>1</v>
      </c>
      <c r="K322" s="35"/>
      <c r="L322" s="35"/>
      <c r="M322" s="35"/>
      <c r="N322" s="20">
        <f t="shared" si="16"/>
        <v>1</v>
      </c>
      <c r="O322" s="41"/>
      <c r="P322" s="21">
        <f t="shared" si="14"/>
        <v>0</v>
      </c>
    </row>
    <row r="323" spans="1:16" ht="63.75" x14ac:dyDescent="0.25">
      <c r="A323" s="8">
        <v>8</v>
      </c>
      <c r="B323" s="14" t="s">
        <v>355</v>
      </c>
      <c r="C323" s="14" t="s">
        <v>348</v>
      </c>
      <c r="D323" s="14"/>
      <c r="E323" s="35"/>
      <c r="F323" s="35"/>
      <c r="G323" s="35"/>
      <c r="H323" s="35"/>
      <c r="I323" s="35"/>
      <c r="J323" s="35"/>
      <c r="K323" s="35">
        <v>1</v>
      </c>
      <c r="L323" s="35"/>
      <c r="M323" s="35"/>
      <c r="N323" s="20">
        <f t="shared" si="16"/>
        <v>1</v>
      </c>
      <c r="O323" s="41"/>
      <c r="P323" s="21">
        <f t="shared" si="14"/>
        <v>0</v>
      </c>
    </row>
    <row r="324" spans="1:16" ht="63.75" x14ac:dyDescent="0.25">
      <c r="A324" s="8">
        <v>9</v>
      </c>
      <c r="B324" s="14" t="s">
        <v>356</v>
      </c>
      <c r="C324" s="14" t="s">
        <v>348</v>
      </c>
      <c r="D324" s="14"/>
      <c r="E324" s="35"/>
      <c r="F324" s="35"/>
      <c r="G324" s="35"/>
      <c r="H324" s="35"/>
      <c r="I324" s="35"/>
      <c r="J324" s="35"/>
      <c r="K324" s="35"/>
      <c r="L324" s="35">
        <v>1</v>
      </c>
      <c r="M324" s="35"/>
      <c r="N324" s="20">
        <f t="shared" si="16"/>
        <v>1</v>
      </c>
      <c r="O324" s="41"/>
      <c r="P324" s="21">
        <f t="shared" si="14"/>
        <v>0</v>
      </c>
    </row>
    <row r="325" spans="1:16" ht="63" customHeight="1" x14ac:dyDescent="0.25">
      <c r="A325" s="42">
        <v>10</v>
      </c>
      <c r="B325" s="14" t="s">
        <v>357</v>
      </c>
      <c r="C325" s="43" t="s">
        <v>348</v>
      </c>
      <c r="D325" s="43"/>
      <c r="E325" s="44"/>
      <c r="F325" s="44"/>
      <c r="G325" s="44"/>
      <c r="H325" s="44"/>
      <c r="I325" s="44"/>
      <c r="J325" s="44"/>
      <c r="K325" s="44"/>
      <c r="L325" s="44"/>
      <c r="M325" s="44">
        <v>1</v>
      </c>
      <c r="N325" s="45">
        <f t="shared" si="16"/>
        <v>1</v>
      </c>
      <c r="O325" s="46"/>
      <c r="P325" s="21">
        <f t="shared" si="14"/>
        <v>0</v>
      </c>
    </row>
    <row r="326" spans="1:16" ht="17.649999999999999" customHeight="1" x14ac:dyDescent="0.25">
      <c r="A326" s="161" t="s">
        <v>358</v>
      </c>
      <c r="B326" s="161"/>
      <c r="C326" s="161"/>
      <c r="D326" s="161"/>
      <c r="E326" s="161"/>
      <c r="F326" s="161"/>
      <c r="G326" s="161"/>
      <c r="H326" s="161"/>
      <c r="I326" s="161"/>
      <c r="J326" s="161"/>
      <c r="K326" s="161"/>
      <c r="L326" s="161"/>
      <c r="M326" s="161"/>
      <c r="N326" s="161"/>
      <c r="O326" s="161"/>
      <c r="P326" s="47">
        <f>SUM(P7:P325)</f>
        <v>0</v>
      </c>
    </row>
    <row r="327" spans="1:16" x14ac:dyDescent="0.25">
      <c r="A327" s="48"/>
      <c r="B327" s="49"/>
      <c r="C327" s="50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</row>
    <row r="328" spans="1:16" x14ac:dyDescent="0.25">
      <c r="A328" s="52" t="s">
        <v>359</v>
      </c>
      <c r="B328" s="53"/>
      <c r="C328" s="54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</row>
    <row r="329" spans="1:16" x14ac:dyDescent="0.25">
      <c r="A329" s="56"/>
      <c r="B329" s="53"/>
      <c r="C329" s="54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</row>
    <row r="330" spans="1:16" x14ac:dyDescent="0.25">
      <c r="A330" s="48"/>
      <c r="B330" s="49"/>
      <c r="C330" s="50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</row>
    <row r="331" spans="1:16" x14ac:dyDescent="0.25">
      <c r="A331" s="48" t="s">
        <v>360</v>
      </c>
      <c r="B331" s="57"/>
      <c r="C331" s="4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9"/>
      <c r="O331" s="59"/>
      <c r="P331" s="59"/>
    </row>
    <row r="332" spans="1:16" x14ac:dyDescent="0.25">
      <c r="A332" s="48">
        <v>1</v>
      </c>
      <c r="B332" s="57" t="s">
        <v>361</v>
      </c>
      <c r="C332" s="48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59"/>
      <c r="O332" s="59"/>
      <c r="P332" s="59"/>
    </row>
    <row r="333" spans="1:16" x14ac:dyDescent="0.25">
      <c r="A333" s="48">
        <v>2</v>
      </c>
      <c r="B333" s="57" t="s">
        <v>362</v>
      </c>
      <c r="C333" s="48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57"/>
      <c r="O333" s="57"/>
      <c r="P333" s="57"/>
    </row>
    <row r="334" spans="1:16" ht="14.45" customHeight="1" x14ac:dyDescent="0.25">
      <c r="A334" s="48">
        <v>3</v>
      </c>
      <c r="B334" s="162" t="s">
        <v>363</v>
      </c>
      <c r="C334" s="162"/>
      <c r="D334" s="162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</row>
    <row r="335" spans="1:16" x14ac:dyDescent="0.25">
      <c r="K335" s="1"/>
    </row>
    <row r="336" spans="1:16" x14ac:dyDescent="0.25">
      <c r="K336" s="1"/>
    </row>
    <row r="337" spans="11:11" x14ac:dyDescent="0.25">
      <c r="K337" s="1"/>
    </row>
    <row r="338" spans="11:11" x14ac:dyDescent="0.25">
      <c r="K338" s="1"/>
    </row>
    <row r="339" spans="11:11" x14ac:dyDescent="0.25">
      <c r="K339" s="1"/>
    </row>
    <row r="340" spans="11:11" x14ac:dyDescent="0.25">
      <c r="K340" s="1"/>
    </row>
    <row r="341" spans="11:11" x14ac:dyDescent="0.25">
      <c r="K341" s="1"/>
    </row>
    <row r="342" spans="11:11" x14ac:dyDescent="0.25">
      <c r="K342" s="1"/>
    </row>
    <row r="343" spans="11:11" x14ac:dyDescent="0.25">
      <c r="K343" s="1"/>
    </row>
    <row r="344" spans="11:11" x14ac:dyDescent="0.25">
      <c r="K344" s="1"/>
    </row>
    <row r="345" spans="11:11" x14ac:dyDescent="0.25">
      <c r="K345" s="1"/>
    </row>
    <row r="346" spans="11:11" x14ac:dyDescent="0.25">
      <c r="K346" s="1"/>
    </row>
    <row r="347" spans="11:11" x14ac:dyDescent="0.25">
      <c r="K347" s="1"/>
    </row>
    <row r="348" spans="11:11" x14ac:dyDescent="0.25">
      <c r="K348" s="1"/>
    </row>
    <row r="349" spans="11:11" x14ac:dyDescent="0.25">
      <c r="K349" s="1"/>
    </row>
    <row r="350" spans="11:11" x14ac:dyDescent="0.25">
      <c r="K350" s="1"/>
    </row>
    <row r="351" spans="11:11" x14ac:dyDescent="0.25">
      <c r="K351" s="1"/>
    </row>
    <row r="352" spans="11:11" x14ac:dyDescent="0.25">
      <c r="K352" s="1"/>
    </row>
    <row r="353" spans="11:11" x14ac:dyDescent="0.25">
      <c r="K353" s="1"/>
    </row>
    <row r="354" spans="11:11" x14ac:dyDescent="0.25">
      <c r="K354" s="1"/>
    </row>
    <row r="355" spans="11:11" x14ac:dyDescent="0.25">
      <c r="K355" s="1"/>
    </row>
    <row r="356" spans="11:11" x14ac:dyDescent="0.25">
      <c r="K356" s="1"/>
    </row>
    <row r="357" spans="11:11" x14ac:dyDescent="0.25">
      <c r="K357" s="1"/>
    </row>
    <row r="358" spans="11:11" x14ac:dyDescent="0.25">
      <c r="K358" s="1"/>
    </row>
    <row r="359" spans="11:11" x14ac:dyDescent="0.25">
      <c r="K359" s="1"/>
    </row>
    <row r="360" spans="11:11" x14ac:dyDescent="0.25">
      <c r="K360" s="1"/>
    </row>
    <row r="361" spans="11:11" x14ac:dyDescent="0.25">
      <c r="K361" s="1"/>
    </row>
    <row r="362" spans="11:11" x14ac:dyDescent="0.25">
      <c r="K362" s="1"/>
    </row>
    <row r="363" spans="11:11" x14ac:dyDescent="0.25">
      <c r="K363" s="1"/>
    </row>
    <row r="364" spans="11:11" x14ac:dyDescent="0.25">
      <c r="K364" s="1"/>
    </row>
    <row r="365" spans="11:11" x14ac:dyDescent="0.25">
      <c r="K365" s="1"/>
    </row>
    <row r="366" spans="11:11" x14ac:dyDescent="0.25">
      <c r="K366" s="1"/>
    </row>
    <row r="367" spans="11:11" x14ac:dyDescent="0.25">
      <c r="K367" s="1"/>
    </row>
    <row r="368" spans="11:11" x14ac:dyDescent="0.25">
      <c r="K368" s="1"/>
    </row>
    <row r="369" spans="11:11" x14ac:dyDescent="0.25">
      <c r="K369" s="1"/>
    </row>
    <row r="370" spans="11:11" x14ac:dyDescent="0.25">
      <c r="K370" s="1"/>
    </row>
    <row r="371" spans="11:11" x14ac:dyDescent="0.25">
      <c r="K371" s="1"/>
    </row>
    <row r="372" spans="11:11" x14ac:dyDescent="0.25">
      <c r="K372" s="1"/>
    </row>
    <row r="373" spans="11:11" x14ac:dyDescent="0.25">
      <c r="K373" s="1"/>
    </row>
    <row r="374" spans="11:11" x14ac:dyDescent="0.25">
      <c r="K374" s="1"/>
    </row>
    <row r="375" spans="11:11" x14ac:dyDescent="0.25">
      <c r="K375" s="1"/>
    </row>
    <row r="376" spans="11:11" x14ac:dyDescent="0.25">
      <c r="K376" s="1"/>
    </row>
    <row r="377" spans="11:11" x14ac:dyDescent="0.25">
      <c r="K377" s="1"/>
    </row>
    <row r="378" spans="11:11" x14ac:dyDescent="0.25">
      <c r="K378" s="1"/>
    </row>
    <row r="379" spans="11:11" x14ac:dyDescent="0.25">
      <c r="K379" s="1"/>
    </row>
    <row r="380" spans="11:11" x14ac:dyDescent="0.25">
      <c r="K380" s="1"/>
    </row>
    <row r="381" spans="11:11" x14ac:dyDescent="0.25">
      <c r="K381" s="1"/>
    </row>
    <row r="382" spans="11:11" x14ac:dyDescent="0.25">
      <c r="K382" s="1"/>
    </row>
    <row r="383" spans="11:11" x14ac:dyDescent="0.25">
      <c r="K383" s="1"/>
    </row>
    <row r="384" spans="11:11" x14ac:dyDescent="0.25">
      <c r="K384" s="1"/>
    </row>
    <row r="385" spans="11:11" x14ac:dyDescent="0.25">
      <c r="K385" s="1"/>
    </row>
    <row r="386" spans="11:11" x14ac:dyDescent="0.25">
      <c r="K386" s="1"/>
    </row>
    <row r="387" spans="11:11" x14ac:dyDescent="0.25">
      <c r="K387" s="1"/>
    </row>
    <row r="388" spans="11:11" x14ac:dyDescent="0.25">
      <c r="K388" s="1"/>
    </row>
    <row r="389" spans="11:11" x14ac:dyDescent="0.25">
      <c r="K389" s="1"/>
    </row>
    <row r="390" spans="11:11" x14ac:dyDescent="0.25">
      <c r="K390" s="1"/>
    </row>
    <row r="391" spans="11:11" x14ac:dyDescent="0.25">
      <c r="K391" s="1"/>
    </row>
    <row r="392" spans="11:11" x14ac:dyDescent="0.25">
      <c r="K392" s="1"/>
    </row>
    <row r="393" spans="11:11" x14ac:dyDescent="0.25">
      <c r="K393" s="1"/>
    </row>
    <row r="394" spans="11:11" x14ac:dyDescent="0.25">
      <c r="K394" s="1"/>
    </row>
    <row r="395" spans="11:11" x14ac:dyDescent="0.25">
      <c r="K395" s="1"/>
    </row>
    <row r="396" spans="11:11" x14ac:dyDescent="0.25">
      <c r="K396" s="1"/>
    </row>
    <row r="397" spans="11:11" x14ac:dyDescent="0.25">
      <c r="K397" s="1"/>
    </row>
    <row r="398" spans="11:11" x14ac:dyDescent="0.25">
      <c r="K398" s="1"/>
    </row>
    <row r="399" spans="11:11" x14ac:dyDescent="0.25">
      <c r="K399" s="1"/>
    </row>
    <row r="400" spans="11:11" x14ac:dyDescent="0.25">
      <c r="K400" s="1"/>
    </row>
    <row r="401" spans="11:11" x14ac:dyDescent="0.25">
      <c r="K401" s="1"/>
    </row>
    <row r="402" spans="11:11" x14ac:dyDescent="0.25">
      <c r="K402" s="1"/>
    </row>
    <row r="403" spans="11:11" x14ac:dyDescent="0.25">
      <c r="K403" s="1"/>
    </row>
    <row r="404" spans="11:11" x14ac:dyDescent="0.25">
      <c r="K404" s="1"/>
    </row>
    <row r="405" spans="11:11" x14ac:dyDescent="0.25">
      <c r="K405" s="1"/>
    </row>
    <row r="406" spans="11:11" x14ac:dyDescent="0.25">
      <c r="K406" s="1"/>
    </row>
    <row r="407" spans="11:11" x14ac:dyDescent="0.25">
      <c r="K407" s="1"/>
    </row>
    <row r="408" spans="11:11" x14ac:dyDescent="0.25">
      <c r="K408" s="1"/>
    </row>
    <row r="409" spans="11:11" x14ac:dyDescent="0.25">
      <c r="K409" s="1"/>
    </row>
    <row r="410" spans="11:11" x14ac:dyDescent="0.25">
      <c r="K410" s="1"/>
    </row>
    <row r="411" spans="11:11" x14ac:dyDescent="0.25">
      <c r="K411" s="1"/>
    </row>
    <row r="412" spans="11:11" x14ac:dyDescent="0.25">
      <c r="K412" s="1"/>
    </row>
    <row r="413" spans="11:11" x14ac:dyDescent="0.25">
      <c r="K413" s="1"/>
    </row>
    <row r="414" spans="11:11" x14ac:dyDescent="0.25">
      <c r="K414" s="1"/>
    </row>
    <row r="415" spans="11:11" x14ac:dyDescent="0.25">
      <c r="K415" s="1"/>
    </row>
    <row r="416" spans="11:11" x14ac:dyDescent="0.25">
      <c r="K416" s="1"/>
    </row>
    <row r="417" spans="11:11" x14ac:dyDescent="0.25">
      <c r="K417" s="1"/>
    </row>
    <row r="418" spans="11:11" x14ac:dyDescent="0.25">
      <c r="K418" s="1"/>
    </row>
    <row r="419" spans="11:11" x14ac:dyDescent="0.25">
      <c r="K419" s="1"/>
    </row>
    <row r="420" spans="11:11" x14ac:dyDescent="0.25">
      <c r="K420" s="1"/>
    </row>
    <row r="421" spans="11:11" x14ac:dyDescent="0.25">
      <c r="K421" s="1"/>
    </row>
    <row r="422" spans="11:11" x14ac:dyDescent="0.25">
      <c r="K422" s="1"/>
    </row>
    <row r="423" spans="11:11" x14ac:dyDescent="0.25">
      <c r="K423" s="1"/>
    </row>
    <row r="424" spans="11:11" x14ac:dyDescent="0.25">
      <c r="K424" s="1"/>
    </row>
    <row r="425" spans="11:11" x14ac:dyDescent="0.25">
      <c r="K425" s="1"/>
    </row>
    <row r="426" spans="11:11" x14ac:dyDescent="0.25">
      <c r="K426" s="1"/>
    </row>
    <row r="427" spans="11:11" x14ac:dyDescent="0.25">
      <c r="K427" s="1"/>
    </row>
    <row r="428" spans="11:11" x14ac:dyDescent="0.25">
      <c r="K428" s="1"/>
    </row>
    <row r="429" spans="11:11" x14ac:dyDescent="0.25">
      <c r="K429" s="1"/>
    </row>
    <row r="430" spans="11:11" x14ac:dyDescent="0.25">
      <c r="K430" s="1"/>
    </row>
    <row r="431" spans="11:11" x14ac:dyDescent="0.25">
      <c r="K431" s="1"/>
    </row>
    <row r="432" spans="11:11" x14ac:dyDescent="0.25">
      <c r="K432" s="1"/>
    </row>
    <row r="433" spans="11:11" x14ac:dyDescent="0.25">
      <c r="K433" s="1"/>
    </row>
    <row r="434" spans="11:11" x14ac:dyDescent="0.25">
      <c r="K434" s="1"/>
    </row>
    <row r="435" spans="11:11" x14ac:dyDescent="0.25">
      <c r="K435" s="1"/>
    </row>
    <row r="436" spans="11:11" x14ac:dyDescent="0.25">
      <c r="K436" s="1"/>
    </row>
    <row r="437" spans="11:11" x14ac:dyDescent="0.25">
      <c r="K437" s="1"/>
    </row>
    <row r="438" spans="11:11" x14ac:dyDescent="0.25">
      <c r="K438" s="1"/>
    </row>
    <row r="439" spans="11:11" x14ac:dyDescent="0.25">
      <c r="K439" s="1"/>
    </row>
    <row r="440" spans="11:11" x14ac:dyDescent="0.25">
      <c r="K440" s="1"/>
    </row>
    <row r="441" spans="11:11" x14ac:dyDescent="0.25">
      <c r="K441" s="1"/>
    </row>
    <row r="442" spans="11:11" x14ac:dyDescent="0.25">
      <c r="K442" s="1"/>
    </row>
    <row r="443" spans="11:11" x14ac:dyDescent="0.25">
      <c r="K443" s="1"/>
    </row>
    <row r="444" spans="11:11" x14ac:dyDescent="0.25">
      <c r="K444" s="1"/>
    </row>
    <row r="445" spans="11:11" x14ac:dyDescent="0.25">
      <c r="K445" s="1"/>
    </row>
    <row r="446" spans="11:11" x14ac:dyDescent="0.25">
      <c r="K446" s="1"/>
    </row>
    <row r="447" spans="11:11" x14ac:dyDescent="0.25">
      <c r="K447" s="1"/>
    </row>
    <row r="448" spans="11:11" x14ac:dyDescent="0.25">
      <c r="K448" s="1"/>
    </row>
    <row r="449" spans="11:11" x14ac:dyDescent="0.25">
      <c r="K449" s="1"/>
    </row>
    <row r="450" spans="11:11" x14ac:dyDescent="0.25">
      <c r="K450" s="1"/>
    </row>
    <row r="451" spans="11:11" x14ac:dyDescent="0.25">
      <c r="K451" s="1"/>
    </row>
    <row r="452" spans="11:11" x14ac:dyDescent="0.25">
      <c r="K452" s="1"/>
    </row>
    <row r="453" spans="11:11" x14ac:dyDescent="0.25">
      <c r="K453" s="1"/>
    </row>
    <row r="454" spans="11:11" x14ac:dyDescent="0.25">
      <c r="K454" s="1"/>
    </row>
    <row r="455" spans="11:11" x14ac:dyDescent="0.25">
      <c r="K455" s="1"/>
    </row>
    <row r="456" spans="11:11" x14ac:dyDescent="0.25">
      <c r="K456" s="1"/>
    </row>
    <row r="457" spans="11:11" x14ac:dyDescent="0.25">
      <c r="K457" s="1"/>
    </row>
    <row r="458" spans="11:11" x14ac:dyDescent="0.25">
      <c r="K458" s="1"/>
    </row>
    <row r="459" spans="11:11" x14ac:dyDescent="0.25">
      <c r="K459" s="1"/>
    </row>
    <row r="460" spans="11:11" x14ac:dyDescent="0.25">
      <c r="K460" s="1"/>
    </row>
    <row r="461" spans="11:11" x14ac:dyDescent="0.25">
      <c r="K461" s="1"/>
    </row>
    <row r="462" spans="11:11" x14ac:dyDescent="0.25">
      <c r="K462" s="1"/>
    </row>
    <row r="463" spans="11:11" x14ac:dyDescent="0.25">
      <c r="K463" s="1"/>
    </row>
    <row r="464" spans="11:11" x14ac:dyDescent="0.25">
      <c r="K464" s="1"/>
    </row>
    <row r="465" spans="11:11" x14ac:dyDescent="0.25">
      <c r="K465" s="1"/>
    </row>
    <row r="466" spans="11:11" x14ac:dyDescent="0.25">
      <c r="K466" s="1"/>
    </row>
    <row r="467" spans="11:11" x14ac:dyDescent="0.25">
      <c r="K467" s="1"/>
    </row>
    <row r="468" spans="11:11" x14ac:dyDescent="0.25">
      <c r="K468" s="1"/>
    </row>
    <row r="469" spans="11:11" x14ac:dyDescent="0.25">
      <c r="K469" s="1"/>
    </row>
    <row r="470" spans="11:11" x14ac:dyDescent="0.25">
      <c r="K470" s="1"/>
    </row>
    <row r="471" spans="11:11" x14ac:dyDescent="0.25">
      <c r="K471" s="1"/>
    </row>
    <row r="472" spans="11:11" x14ac:dyDescent="0.25">
      <c r="K472" s="1"/>
    </row>
    <row r="473" spans="11:11" x14ac:dyDescent="0.25">
      <c r="K473" s="1"/>
    </row>
    <row r="474" spans="11:11" x14ac:dyDescent="0.25">
      <c r="K474" s="1"/>
    </row>
    <row r="475" spans="11:11" x14ac:dyDescent="0.25">
      <c r="K475" s="1"/>
    </row>
    <row r="476" spans="11:11" x14ac:dyDescent="0.25">
      <c r="K476" s="1"/>
    </row>
    <row r="477" spans="11:11" x14ac:dyDescent="0.25">
      <c r="K477" s="1"/>
    </row>
    <row r="478" spans="11:11" x14ac:dyDescent="0.25">
      <c r="K478" s="1"/>
    </row>
    <row r="479" spans="11:11" x14ac:dyDescent="0.25">
      <c r="K479" s="1"/>
    </row>
    <row r="480" spans="11:11" x14ac:dyDescent="0.25">
      <c r="K480" s="1"/>
    </row>
    <row r="481" spans="11:11" x14ac:dyDescent="0.25">
      <c r="K481" s="1"/>
    </row>
    <row r="482" spans="11:11" x14ac:dyDescent="0.25">
      <c r="K482" s="1"/>
    </row>
    <row r="483" spans="11:11" x14ac:dyDescent="0.25">
      <c r="K483" s="1"/>
    </row>
    <row r="484" spans="11:11" x14ac:dyDescent="0.25">
      <c r="K484" s="1"/>
    </row>
    <row r="485" spans="11:11" x14ac:dyDescent="0.25">
      <c r="K485" s="1"/>
    </row>
    <row r="486" spans="11:11" x14ac:dyDescent="0.25">
      <c r="K486" s="1"/>
    </row>
    <row r="487" spans="11:11" x14ac:dyDescent="0.25">
      <c r="K487" s="1"/>
    </row>
    <row r="488" spans="11:11" x14ac:dyDescent="0.25">
      <c r="K488" s="1"/>
    </row>
    <row r="489" spans="11:11" x14ac:dyDescent="0.25">
      <c r="K489" s="1"/>
    </row>
    <row r="490" spans="11:11" x14ac:dyDescent="0.25">
      <c r="K490" s="1"/>
    </row>
    <row r="491" spans="11:11" x14ac:dyDescent="0.25">
      <c r="K491" s="1"/>
    </row>
    <row r="492" spans="11:11" x14ac:dyDescent="0.25">
      <c r="K492" s="1"/>
    </row>
    <row r="493" spans="11:11" x14ac:dyDescent="0.25">
      <c r="K493" s="1"/>
    </row>
    <row r="494" spans="11:11" x14ac:dyDescent="0.25">
      <c r="K494" s="1"/>
    </row>
    <row r="495" spans="11:11" x14ac:dyDescent="0.25">
      <c r="K495" s="1"/>
    </row>
    <row r="496" spans="11:11" x14ac:dyDescent="0.25">
      <c r="K496" s="1"/>
    </row>
    <row r="497" spans="11:11" x14ac:dyDescent="0.25">
      <c r="K497" s="1"/>
    </row>
    <row r="498" spans="11:11" x14ac:dyDescent="0.25">
      <c r="K498" s="1"/>
    </row>
    <row r="499" spans="11:11" x14ac:dyDescent="0.25">
      <c r="K499" s="1"/>
    </row>
    <row r="500" spans="11:11" x14ac:dyDescent="0.25">
      <c r="K500" s="1"/>
    </row>
    <row r="501" spans="11:11" x14ac:dyDescent="0.25">
      <c r="K501" s="1"/>
    </row>
    <row r="502" spans="11:11" x14ac:dyDescent="0.25">
      <c r="K502" s="1"/>
    </row>
    <row r="503" spans="11:11" x14ac:dyDescent="0.25">
      <c r="K503" s="1"/>
    </row>
    <row r="504" spans="11:11" x14ac:dyDescent="0.25">
      <c r="K504" s="1"/>
    </row>
    <row r="505" spans="11:11" x14ac:dyDescent="0.25">
      <c r="K505" s="1"/>
    </row>
    <row r="506" spans="11:11" x14ac:dyDescent="0.25">
      <c r="K506" s="1"/>
    </row>
    <row r="507" spans="11:11" x14ac:dyDescent="0.25">
      <c r="K507" s="1"/>
    </row>
    <row r="508" spans="11:11" x14ac:dyDescent="0.25">
      <c r="K508" s="1"/>
    </row>
    <row r="509" spans="11:11" x14ac:dyDescent="0.25">
      <c r="K509" s="1"/>
    </row>
    <row r="510" spans="11:11" x14ac:dyDescent="0.25">
      <c r="K510" s="1"/>
    </row>
    <row r="511" spans="11:11" x14ac:dyDescent="0.25">
      <c r="K511" s="1"/>
    </row>
    <row r="512" spans="11:11" x14ac:dyDescent="0.25">
      <c r="K512" s="1"/>
    </row>
    <row r="513" spans="11:11" x14ac:dyDescent="0.25">
      <c r="K513" s="1"/>
    </row>
    <row r="514" spans="11:11" x14ac:dyDescent="0.25">
      <c r="K514" s="1"/>
    </row>
    <row r="515" spans="11:11" x14ac:dyDescent="0.25">
      <c r="K515" s="1"/>
    </row>
    <row r="516" spans="11:11" x14ac:dyDescent="0.25">
      <c r="K516" s="1"/>
    </row>
    <row r="517" spans="11:11" x14ac:dyDescent="0.25">
      <c r="K517" s="1"/>
    </row>
    <row r="518" spans="11:11" x14ac:dyDescent="0.25">
      <c r="K518" s="1"/>
    </row>
    <row r="519" spans="11:11" x14ac:dyDescent="0.25">
      <c r="K519" s="1"/>
    </row>
    <row r="520" spans="11:11" x14ac:dyDescent="0.25">
      <c r="K520" s="1"/>
    </row>
    <row r="521" spans="11:11" x14ac:dyDescent="0.25">
      <c r="K521" s="1"/>
    </row>
    <row r="522" spans="11:11" x14ac:dyDescent="0.25">
      <c r="K522" s="1"/>
    </row>
    <row r="523" spans="11:11" x14ac:dyDescent="0.25">
      <c r="K523" s="1"/>
    </row>
    <row r="524" spans="11:11" x14ac:dyDescent="0.25">
      <c r="K524" s="1"/>
    </row>
    <row r="525" spans="11:11" x14ac:dyDescent="0.25">
      <c r="K525" s="1"/>
    </row>
    <row r="526" spans="11:11" x14ac:dyDescent="0.25">
      <c r="K526" s="1"/>
    </row>
    <row r="527" spans="11:11" x14ac:dyDescent="0.25">
      <c r="K527" s="1"/>
    </row>
    <row r="528" spans="11:11" x14ac:dyDescent="0.25">
      <c r="K528" s="1"/>
    </row>
    <row r="529" spans="11:11" x14ac:dyDescent="0.25">
      <c r="K529" s="1"/>
    </row>
    <row r="530" spans="11:11" x14ac:dyDescent="0.25">
      <c r="K530" s="1"/>
    </row>
    <row r="531" spans="11:11" x14ac:dyDescent="0.25">
      <c r="K531" s="1"/>
    </row>
    <row r="532" spans="11:11" x14ac:dyDescent="0.25">
      <c r="K532" s="1"/>
    </row>
    <row r="533" spans="11:11" x14ac:dyDescent="0.25">
      <c r="K533" s="1"/>
    </row>
    <row r="534" spans="11:11" x14ac:dyDescent="0.25">
      <c r="K534" s="1"/>
    </row>
    <row r="535" spans="11:11" x14ac:dyDescent="0.25">
      <c r="K535" s="1"/>
    </row>
    <row r="536" spans="11:11" x14ac:dyDescent="0.25">
      <c r="K536" s="1"/>
    </row>
    <row r="537" spans="11:11" x14ac:dyDescent="0.25">
      <c r="K537" s="1"/>
    </row>
    <row r="538" spans="11:11" x14ac:dyDescent="0.25">
      <c r="K538" s="1"/>
    </row>
    <row r="539" spans="11:11" x14ac:dyDescent="0.25">
      <c r="K539" s="1"/>
    </row>
    <row r="540" spans="11:11" x14ac:dyDescent="0.25">
      <c r="K540" s="1"/>
    </row>
    <row r="541" spans="11:11" x14ac:dyDescent="0.25">
      <c r="K541" s="1"/>
    </row>
    <row r="542" spans="11:11" x14ac:dyDescent="0.25">
      <c r="K542" s="1"/>
    </row>
    <row r="543" spans="11:11" x14ac:dyDescent="0.25">
      <c r="K543" s="1"/>
    </row>
    <row r="544" spans="11:11" x14ac:dyDescent="0.25">
      <c r="K544" s="1"/>
    </row>
    <row r="545" spans="11:11" x14ac:dyDescent="0.25">
      <c r="K545" s="1"/>
    </row>
    <row r="546" spans="11:11" x14ac:dyDescent="0.25">
      <c r="K546" s="1"/>
    </row>
    <row r="547" spans="11:11" x14ac:dyDescent="0.25">
      <c r="K547" s="1"/>
    </row>
    <row r="548" spans="11:11" x14ac:dyDescent="0.25">
      <c r="K548" s="1"/>
    </row>
    <row r="549" spans="11:11" x14ac:dyDescent="0.25">
      <c r="K549" s="1"/>
    </row>
    <row r="550" spans="11:11" x14ac:dyDescent="0.25">
      <c r="K550" s="1"/>
    </row>
    <row r="551" spans="11:11" x14ac:dyDescent="0.25">
      <c r="K551" s="1"/>
    </row>
    <row r="552" spans="11:11" x14ac:dyDescent="0.25">
      <c r="K552" s="1"/>
    </row>
    <row r="553" spans="11:11" x14ac:dyDescent="0.25">
      <c r="K553" s="1"/>
    </row>
    <row r="554" spans="11:11" x14ac:dyDescent="0.25">
      <c r="K554" s="1"/>
    </row>
    <row r="555" spans="11:11" x14ac:dyDescent="0.25">
      <c r="K555" s="1"/>
    </row>
    <row r="556" spans="11:11" x14ac:dyDescent="0.25">
      <c r="K556" s="1"/>
    </row>
    <row r="557" spans="11:11" x14ac:dyDescent="0.25">
      <c r="K557" s="1"/>
    </row>
    <row r="558" spans="11:11" x14ac:dyDescent="0.25">
      <c r="K558" s="1"/>
    </row>
    <row r="559" spans="11:11" x14ac:dyDescent="0.25">
      <c r="K559" s="1"/>
    </row>
    <row r="560" spans="11:11" x14ac:dyDescent="0.25">
      <c r="K560" s="1"/>
    </row>
    <row r="561" spans="11:11" x14ac:dyDescent="0.25">
      <c r="K561" s="1"/>
    </row>
    <row r="562" spans="11:11" x14ac:dyDescent="0.25">
      <c r="K562" s="1"/>
    </row>
    <row r="563" spans="11:11" x14ac:dyDescent="0.25">
      <c r="K563" s="1"/>
    </row>
    <row r="564" spans="11:11" x14ac:dyDescent="0.25">
      <c r="K564" s="1"/>
    </row>
    <row r="565" spans="11:11" x14ac:dyDescent="0.25">
      <c r="K565" s="1"/>
    </row>
    <row r="566" spans="11:11" x14ac:dyDescent="0.25">
      <c r="K566" s="1"/>
    </row>
    <row r="567" spans="11:11" x14ac:dyDescent="0.25">
      <c r="K567" s="1"/>
    </row>
    <row r="568" spans="11:11" x14ac:dyDescent="0.25">
      <c r="K568" s="1"/>
    </row>
    <row r="569" spans="11:11" x14ac:dyDescent="0.25">
      <c r="K569" s="1"/>
    </row>
    <row r="570" spans="11:11" x14ac:dyDescent="0.25">
      <c r="K570" s="1"/>
    </row>
    <row r="571" spans="11:11" x14ac:dyDescent="0.25">
      <c r="K571" s="1"/>
    </row>
    <row r="572" spans="11:11" x14ac:dyDescent="0.25">
      <c r="K572" s="1"/>
    </row>
    <row r="573" spans="11:11" x14ac:dyDescent="0.25">
      <c r="K573" s="1"/>
    </row>
    <row r="574" spans="11:11" x14ac:dyDescent="0.25">
      <c r="K574" s="1"/>
    </row>
    <row r="575" spans="11:11" x14ac:dyDescent="0.25">
      <c r="K575" s="1"/>
    </row>
    <row r="576" spans="11:11" x14ac:dyDescent="0.25">
      <c r="K576" s="1"/>
    </row>
    <row r="577" spans="11:11" x14ac:dyDescent="0.25">
      <c r="K577" s="1"/>
    </row>
    <row r="578" spans="11:11" x14ac:dyDescent="0.25">
      <c r="K578" s="1"/>
    </row>
    <row r="579" spans="11:11" x14ac:dyDescent="0.25">
      <c r="K579" s="1"/>
    </row>
    <row r="580" spans="11:11" x14ac:dyDescent="0.25">
      <c r="K580" s="1"/>
    </row>
    <row r="581" spans="11:11" x14ac:dyDescent="0.25">
      <c r="K581" s="1"/>
    </row>
    <row r="582" spans="11:11" x14ac:dyDescent="0.25">
      <c r="K582" s="1"/>
    </row>
    <row r="583" spans="11:11" x14ac:dyDescent="0.25">
      <c r="K583" s="1"/>
    </row>
    <row r="584" spans="11:11" x14ac:dyDescent="0.25">
      <c r="K584" s="1"/>
    </row>
    <row r="585" spans="11:11" x14ac:dyDescent="0.25">
      <c r="K585" s="1"/>
    </row>
    <row r="586" spans="11:11" x14ac:dyDescent="0.25">
      <c r="K586" s="1"/>
    </row>
    <row r="587" spans="11:11" x14ac:dyDescent="0.25">
      <c r="K587" s="1"/>
    </row>
    <row r="588" spans="11:11" x14ac:dyDescent="0.25">
      <c r="K588" s="1"/>
    </row>
    <row r="589" spans="11:11" x14ac:dyDescent="0.25">
      <c r="K589" s="1"/>
    </row>
    <row r="590" spans="11:11" x14ac:dyDescent="0.25">
      <c r="K590" s="1"/>
    </row>
    <row r="591" spans="11:11" x14ac:dyDescent="0.25">
      <c r="K591" s="1"/>
    </row>
    <row r="592" spans="11:11" x14ac:dyDescent="0.25">
      <c r="K592" s="1"/>
    </row>
    <row r="593" spans="11:11" x14ac:dyDescent="0.25">
      <c r="K593" s="1"/>
    </row>
    <row r="594" spans="11:11" x14ac:dyDescent="0.25">
      <c r="K594" s="1"/>
    </row>
    <row r="595" spans="11:11" x14ac:dyDescent="0.25">
      <c r="K595" s="1"/>
    </row>
    <row r="596" spans="11:11" x14ac:dyDescent="0.25">
      <c r="K596" s="1"/>
    </row>
    <row r="597" spans="11:11" x14ac:dyDescent="0.25">
      <c r="K597" s="1"/>
    </row>
    <row r="598" spans="11:11" x14ac:dyDescent="0.25">
      <c r="K598" s="1"/>
    </row>
    <row r="599" spans="11:11" x14ac:dyDescent="0.25">
      <c r="K599" s="1"/>
    </row>
    <row r="600" spans="11:11" x14ac:dyDescent="0.25">
      <c r="K600" s="1"/>
    </row>
    <row r="601" spans="11:11" x14ac:dyDescent="0.25">
      <c r="K601" s="1"/>
    </row>
    <row r="602" spans="11:11" x14ac:dyDescent="0.25">
      <c r="K602" s="1"/>
    </row>
    <row r="603" spans="11:11" x14ac:dyDescent="0.25">
      <c r="K603" s="1"/>
    </row>
    <row r="604" spans="11:11" x14ac:dyDescent="0.25">
      <c r="K604" s="1"/>
    </row>
    <row r="605" spans="11:11" x14ac:dyDescent="0.25">
      <c r="K605" s="1"/>
    </row>
    <row r="606" spans="11:11" x14ac:dyDescent="0.25">
      <c r="K606" s="1"/>
    </row>
    <row r="607" spans="11:11" x14ac:dyDescent="0.25">
      <c r="K607" s="1"/>
    </row>
    <row r="608" spans="11:11" x14ac:dyDescent="0.25">
      <c r="K608" s="1"/>
    </row>
    <row r="609" spans="11:11" x14ac:dyDescent="0.25">
      <c r="K609" s="1"/>
    </row>
    <row r="610" spans="11:11" x14ac:dyDescent="0.25">
      <c r="K610" s="1"/>
    </row>
    <row r="611" spans="11:11" x14ac:dyDescent="0.25">
      <c r="K611" s="1"/>
    </row>
    <row r="612" spans="11:11" x14ac:dyDescent="0.25">
      <c r="K612" s="1"/>
    </row>
    <row r="613" spans="11:11" x14ac:dyDescent="0.25">
      <c r="K613" s="1"/>
    </row>
    <row r="614" spans="11:11" x14ac:dyDescent="0.25">
      <c r="K614" s="1"/>
    </row>
    <row r="615" spans="11:11" x14ac:dyDescent="0.25">
      <c r="K615" s="1"/>
    </row>
    <row r="616" spans="11:11" x14ac:dyDescent="0.25">
      <c r="K616" s="1"/>
    </row>
    <row r="617" spans="11:11" x14ac:dyDescent="0.25">
      <c r="K617" s="1"/>
    </row>
    <row r="618" spans="11:11" x14ac:dyDescent="0.25">
      <c r="K618" s="1"/>
    </row>
    <row r="619" spans="11:11" x14ac:dyDescent="0.25">
      <c r="K619" s="1"/>
    </row>
    <row r="620" spans="11:11" x14ac:dyDescent="0.25">
      <c r="K620" s="1"/>
    </row>
    <row r="621" spans="11:11" x14ac:dyDescent="0.25">
      <c r="K621" s="1"/>
    </row>
    <row r="622" spans="11:11" x14ac:dyDescent="0.25">
      <c r="K622" s="1"/>
    </row>
    <row r="623" spans="11:11" x14ac:dyDescent="0.25">
      <c r="K623" s="1"/>
    </row>
    <row r="624" spans="11:11" x14ac:dyDescent="0.25">
      <c r="K624" s="1"/>
    </row>
    <row r="625" spans="11:11" x14ac:dyDescent="0.25">
      <c r="K625" s="1"/>
    </row>
    <row r="626" spans="11:11" x14ac:dyDescent="0.25">
      <c r="K626" s="1"/>
    </row>
    <row r="627" spans="11:11" x14ac:dyDescent="0.25">
      <c r="K627" s="1"/>
    </row>
    <row r="628" spans="11:11" x14ac:dyDescent="0.25">
      <c r="K628" s="1"/>
    </row>
    <row r="629" spans="11:11" x14ac:dyDescent="0.25">
      <c r="K629" s="1"/>
    </row>
    <row r="630" spans="11:11" x14ac:dyDescent="0.25">
      <c r="K630" s="1"/>
    </row>
    <row r="631" spans="11:11" x14ac:dyDescent="0.25">
      <c r="K631" s="1"/>
    </row>
    <row r="632" spans="11:11" x14ac:dyDescent="0.25">
      <c r="K632" s="1"/>
    </row>
    <row r="633" spans="11:11" x14ac:dyDescent="0.25">
      <c r="K633" s="1"/>
    </row>
    <row r="634" spans="11:11" x14ac:dyDescent="0.25">
      <c r="K634" s="1"/>
    </row>
    <row r="635" spans="11:11" x14ac:dyDescent="0.25">
      <c r="K635" s="1"/>
    </row>
    <row r="636" spans="11:11" x14ac:dyDescent="0.25">
      <c r="K636" s="1"/>
    </row>
    <row r="637" spans="11:11" x14ac:dyDescent="0.25">
      <c r="K637" s="1"/>
    </row>
    <row r="638" spans="11:11" x14ac:dyDescent="0.25">
      <c r="K638" s="1"/>
    </row>
    <row r="639" spans="11:11" x14ac:dyDescent="0.25">
      <c r="K639" s="1"/>
    </row>
    <row r="640" spans="11:11" x14ac:dyDescent="0.25">
      <c r="K640" s="1"/>
    </row>
    <row r="641" spans="11:11" x14ac:dyDescent="0.25">
      <c r="K641" s="1"/>
    </row>
    <row r="642" spans="11:11" x14ac:dyDescent="0.25">
      <c r="K642" s="1"/>
    </row>
    <row r="643" spans="11:11" x14ac:dyDescent="0.25">
      <c r="K643" s="1"/>
    </row>
    <row r="644" spans="11:11" x14ac:dyDescent="0.25">
      <c r="K644" s="1"/>
    </row>
    <row r="645" spans="11:11" x14ac:dyDescent="0.25">
      <c r="K645" s="1"/>
    </row>
    <row r="646" spans="11:11" x14ac:dyDescent="0.25">
      <c r="K646" s="1"/>
    </row>
    <row r="647" spans="11:11" x14ac:dyDescent="0.25">
      <c r="K647" s="1"/>
    </row>
    <row r="648" spans="11:11" x14ac:dyDescent="0.25">
      <c r="K648" s="1"/>
    </row>
    <row r="649" spans="11:11" x14ac:dyDescent="0.25">
      <c r="K649" s="1"/>
    </row>
    <row r="650" spans="11:11" x14ac:dyDescent="0.25">
      <c r="K650" s="1"/>
    </row>
    <row r="651" spans="11:11" x14ac:dyDescent="0.25">
      <c r="K651" s="1"/>
    </row>
    <row r="652" spans="11:11" x14ac:dyDescent="0.25">
      <c r="K652" s="1"/>
    </row>
    <row r="653" spans="11:11" x14ac:dyDescent="0.25">
      <c r="K653" s="1"/>
    </row>
    <row r="654" spans="11:11" x14ac:dyDescent="0.25">
      <c r="K654" s="1"/>
    </row>
    <row r="655" spans="11:11" x14ac:dyDescent="0.25">
      <c r="K655" s="1"/>
    </row>
    <row r="656" spans="11:11" x14ac:dyDescent="0.25">
      <c r="K656" s="1"/>
    </row>
    <row r="657" spans="11:11" x14ac:dyDescent="0.25">
      <c r="K657" s="1"/>
    </row>
    <row r="658" spans="11:11" x14ac:dyDescent="0.25">
      <c r="K658" s="1"/>
    </row>
    <row r="659" spans="11:11" x14ac:dyDescent="0.25">
      <c r="K659" s="1"/>
    </row>
    <row r="660" spans="11:11" x14ac:dyDescent="0.25">
      <c r="K660" s="1"/>
    </row>
    <row r="661" spans="11:11" x14ac:dyDescent="0.25">
      <c r="K661" s="1"/>
    </row>
    <row r="662" spans="11:11" x14ac:dyDescent="0.25">
      <c r="K662" s="1"/>
    </row>
    <row r="663" spans="11:11" x14ac:dyDescent="0.25">
      <c r="K663" s="1"/>
    </row>
    <row r="664" spans="11:11" x14ac:dyDescent="0.25">
      <c r="K664" s="1"/>
    </row>
    <row r="665" spans="11:11" x14ac:dyDescent="0.25">
      <c r="K665" s="1"/>
    </row>
    <row r="666" spans="11:11" x14ac:dyDescent="0.25">
      <c r="K666" s="1"/>
    </row>
    <row r="667" spans="11:11" x14ac:dyDescent="0.25">
      <c r="K667" s="1"/>
    </row>
    <row r="668" spans="11:11" x14ac:dyDescent="0.25">
      <c r="K668" s="1"/>
    </row>
    <row r="669" spans="11:11" x14ac:dyDescent="0.25">
      <c r="K669" s="1"/>
    </row>
    <row r="670" spans="11:11" x14ac:dyDescent="0.25">
      <c r="K670" s="1"/>
    </row>
    <row r="671" spans="11:11" x14ac:dyDescent="0.25">
      <c r="K671" s="1"/>
    </row>
    <row r="672" spans="11:11" x14ac:dyDescent="0.25">
      <c r="K672" s="1"/>
    </row>
    <row r="673" spans="11:11" x14ac:dyDescent="0.25">
      <c r="K673" s="1"/>
    </row>
    <row r="674" spans="11:11" x14ac:dyDescent="0.25">
      <c r="K674" s="1"/>
    </row>
    <row r="675" spans="11:11" x14ac:dyDescent="0.25">
      <c r="K675" s="1"/>
    </row>
    <row r="676" spans="11:11" x14ac:dyDescent="0.25">
      <c r="K676" s="1"/>
    </row>
    <row r="677" spans="11:11" x14ac:dyDescent="0.25">
      <c r="K677" s="1"/>
    </row>
    <row r="678" spans="11:11" x14ac:dyDescent="0.25">
      <c r="K678" s="1"/>
    </row>
    <row r="679" spans="11:11" x14ac:dyDescent="0.25">
      <c r="K679" s="1"/>
    </row>
    <row r="680" spans="11:11" x14ac:dyDescent="0.25">
      <c r="K680" s="1"/>
    </row>
    <row r="681" spans="11:11" x14ac:dyDescent="0.25">
      <c r="K681" s="1"/>
    </row>
    <row r="682" spans="11:11" x14ac:dyDescent="0.25">
      <c r="K682" s="1"/>
    </row>
    <row r="683" spans="11:11" x14ac:dyDescent="0.25">
      <c r="K683" s="1"/>
    </row>
    <row r="684" spans="11:11" x14ac:dyDescent="0.25">
      <c r="K684" s="1"/>
    </row>
    <row r="685" spans="11:11" x14ac:dyDescent="0.25">
      <c r="K685" s="1"/>
    </row>
    <row r="686" spans="11:11" x14ac:dyDescent="0.25">
      <c r="K686" s="1"/>
    </row>
    <row r="687" spans="11:11" x14ac:dyDescent="0.25">
      <c r="K687" s="1"/>
    </row>
    <row r="688" spans="11:11" x14ac:dyDescent="0.25">
      <c r="K688" s="1"/>
    </row>
    <row r="689" spans="11:11" x14ac:dyDescent="0.25">
      <c r="K689" s="1"/>
    </row>
    <row r="690" spans="11:11" x14ac:dyDescent="0.25">
      <c r="K690" s="1"/>
    </row>
    <row r="691" spans="11:11" x14ac:dyDescent="0.25">
      <c r="K691" s="1"/>
    </row>
    <row r="692" spans="11:11" x14ac:dyDescent="0.25">
      <c r="K692" s="1"/>
    </row>
    <row r="693" spans="11:11" x14ac:dyDescent="0.25">
      <c r="K693" s="1"/>
    </row>
    <row r="694" spans="11:11" x14ac:dyDescent="0.25">
      <c r="K694" s="1"/>
    </row>
    <row r="695" spans="11:11" x14ac:dyDescent="0.25">
      <c r="K695" s="1"/>
    </row>
    <row r="696" spans="11:11" x14ac:dyDescent="0.25">
      <c r="K696" s="1"/>
    </row>
    <row r="697" spans="11:11" x14ac:dyDescent="0.25">
      <c r="K697" s="1"/>
    </row>
    <row r="698" spans="11:11" x14ac:dyDescent="0.25">
      <c r="K698" s="1"/>
    </row>
    <row r="699" spans="11:11" x14ac:dyDescent="0.25">
      <c r="K699" s="1"/>
    </row>
    <row r="700" spans="11:11" x14ac:dyDescent="0.25">
      <c r="K700" s="1"/>
    </row>
    <row r="701" spans="11:11" x14ac:dyDescent="0.25">
      <c r="K701" s="1"/>
    </row>
    <row r="702" spans="11:11" x14ac:dyDescent="0.25">
      <c r="K702" s="1"/>
    </row>
    <row r="703" spans="11:11" x14ac:dyDescent="0.25">
      <c r="K703" s="1"/>
    </row>
    <row r="704" spans="11:11" x14ac:dyDescent="0.25">
      <c r="K704" s="1"/>
    </row>
    <row r="705" spans="11:11" x14ac:dyDescent="0.25">
      <c r="K705" s="1"/>
    </row>
    <row r="706" spans="11:11" x14ac:dyDescent="0.25">
      <c r="K706" s="1"/>
    </row>
    <row r="707" spans="11:11" x14ac:dyDescent="0.25">
      <c r="K707" s="1"/>
    </row>
    <row r="708" spans="11:11" x14ac:dyDescent="0.25">
      <c r="K708" s="1"/>
    </row>
    <row r="709" spans="11:11" x14ac:dyDescent="0.25">
      <c r="K709" s="1"/>
    </row>
    <row r="710" spans="11:11" x14ac:dyDescent="0.25">
      <c r="K710" s="1"/>
    </row>
    <row r="711" spans="11:11" x14ac:dyDescent="0.25">
      <c r="K711" s="1"/>
    </row>
    <row r="712" spans="11:11" x14ac:dyDescent="0.25">
      <c r="K712" s="1"/>
    </row>
    <row r="713" spans="11:11" x14ac:dyDescent="0.25">
      <c r="K713" s="1"/>
    </row>
    <row r="714" spans="11:11" x14ac:dyDescent="0.25">
      <c r="K714" s="1"/>
    </row>
    <row r="715" spans="11:11" x14ac:dyDescent="0.25">
      <c r="K715" s="1"/>
    </row>
    <row r="716" spans="11:11" x14ac:dyDescent="0.25">
      <c r="K716" s="1"/>
    </row>
    <row r="717" spans="11:11" x14ac:dyDescent="0.25">
      <c r="K717" s="1"/>
    </row>
    <row r="718" spans="11:11" x14ac:dyDescent="0.25">
      <c r="K718" s="1"/>
    </row>
    <row r="719" spans="11:11" x14ac:dyDescent="0.25">
      <c r="K719" s="1"/>
    </row>
    <row r="720" spans="11:11" x14ac:dyDescent="0.25">
      <c r="K720" s="1"/>
    </row>
    <row r="721" spans="11:11" x14ac:dyDescent="0.25">
      <c r="K721" s="1"/>
    </row>
    <row r="722" spans="11:11" x14ac:dyDescent="0.25">
      <c r="K722" s="1"/>
    </row>
    <row r="723" spans="11:11" x14ac:dyDescent="0.25">
      <c r="K723" s="1"/>
    </row>
    <row r="724" spans="11:11" x14ac:dyDescent="0.25">
      <c r="K724" s="1"/>
    </row>
    <row r="725" spans="11:11" x14ac:dyDescent="0.25">
      <c r="K725" s="1"/>
    </row>
    <row r="726" spans="11:11" x14ac:dyDescent="0.25">
      <c r="K726" s="1"/>
    </row>
    <row r="727" spans="11:11" x14ac:dyDescent="0.25">
      <c r="K727" s="1"/>
    </row>
    <row r="728" spans="11:11" x14ac:dyDescent="0.25">
      <c r="K728" s="1"/>
    </row>
    <row r="729" spans="11:11" x14ac:dyDescent="0.25">
      <c r="K729" s="1"/>
    </row>
    <row r="730" spans="11:11" x14ac:dyDescent="0.25">
      <c r="K730" s="1"/>
    </row>
    <row r="731" spans="11:11" x14ac:dyDescent="0.25">
      <c r="K731" s="1"/>
    </row>
    <row r="732" spans="11:11" x14ac:dyDescent="0.25">
      <c r="K732" s="1"/>
    </row>
    <row r="733" spans="11:11" x14ac:dyDescent="0.25">
      <c r="K733" s="1"/>
    </row>
    <row r="734" spans="11:11" x14ac:dyDescent="0.25">
      <c r="K734" s="1"/>
    </row>
    <row r="735" spans="11:11" x14ac:dyDescent="0.25">
      <c r="K735" s="1"/>
    </row>
    <row r="736" spans="11:11" x14ac:dyDescent="0.25">
      <c r="K736" s="1"/>
    </row>
    <row r="737" spans="11:11" x14ac:dyDescent="0.25">
      <c r="K737" s="1"/>
    </row>
    <row r="738" spans="11:11" x14ac:dyDescent="0.25">
      <c r="K738" s="1"/>
    </row>
    <row r="739" spans="11:11" x14ac:dyDescent="0.25">
      <c r="K739" s="1"/>
    </row>
    <row r="740" spans="11:11" x14ac:dyDescent="0.25">
      <c r="K740" s="1"/>
    </row>
    <row r="741" spans="11:11" x14ac:dyDescent="0.25">
      <c r="K741" s="1"/>
    </row>
    <row r="742" spans="11:11" x14ac:dyDescent="0.25">
      <c r="K742" s="1"/>
    </row>
    <row r="743" spans="11:11" x14ac:dyDescent="0.25">
      <c r="K743" s="1"/>
    </row>
    <row r="744" spans="11:11" x14ac:dyDescent="0.25">
      <c r="K744" s="1"/>
    </row>
    <row r="745" spans="11:11" x14ac:dyDescent="0.25">
      <c r="K745" s="1"/>
    </row>
    <row r="746" spans="11:11" x14ac:dyDescent="0.25">
      <c r="K746" s="1"/>
    </row>
    <row r="747" spans="11:11" x14ac:dyDescent="0.25">
      <c r="K747" s="1"/>
    </row>
    <row r="748" spans="11:11" x14ac:dyDescent="0.25">
      <c r="K748" s="1"/>
    </row>
    <row r="749" spans="11:11" x14ac:dyDescent="0.25">
      <c r="K749" s="1"/>
    </row>
    <row r="750" spans="11:11" x14ac:dyDescent="0.25">
      <c r="K750" s="1"/>
    </row>
    <row r="751" spans="11:11" x14ac:dyDescent="0.25">
      <c r="K751" s="1"/>
    </row>
    <row r="752" spans="11:11" x14ac:dyDescent="0.25">
      <c r="K752" s="1"/>
    </row>
    <row r="753" spans="11:11" x14ac:dyDescent="0.25">
      <c r="K753" s="1"/>
    </row>
    <row r="754" spans="11:11" x14ac:dyDescent="0.25">
      <c r="K754" s="1"/>
    </row>
    <row r="755" spans="11:11" x14ac:dyDescent="0.25">
      <c r="K755" s="1"/>
    </row>
    <row r="756" spans="11:11" x14ac:dyDescent="0.25">
      <c r="K756" s="1"/>
    </row>
    <row r="757" spans="11:11" x14ac:dyDescent="0.25">
      <c r="K757" s="1"/>
    </row>
    <row r="758" spans="11:11" x14ac:dyDescent="0.25">
      <c r="K758" s="1"/>
    </row>
    <row r="759" spans="11:11" x14ac:dyDescent="0.25">
      <c r="K759" s="1"/>
    </row>
    <row r="760" spans="11:11" x14ac:dyDescent="0.25">
      <c r="K760" s="1"/>
    </row>
    <row r="761" spans="11:11" x14ac:dyDescent="0.25">
      <c r="K761" s="1"/>
    </row>
    <row r="762" spans="11:11" x14ac:dyDescent="0.25">
      <c r="K762" s="1"/>
    </row>
    <row r="763" spans="11:11" x14ac:dyDescent="0.25">
      <c r="K763" s="1"/>
    </row>
    <row r="764" spans="11:11" x14ac:dyDescent="0.25">
      <c r="K764" s="1"/>
    </row>
    <row r="765" spans="11:11" x14ac:dyDescent="0.25">
      <c r="K765" s="1"/>
    </row>
    <row r="766" spans="11:11" x14ac:dyDescent="0.25">
      <c r="K766" s="1"/>
    </row>
    <row r="767" spans="11:11" x14ac:dyDescent="0.25">
      <c r="K767" s="1"/>
    </row>
    <row r="768" spans="11:11" x14ac:dyDescent="0.25">
      <c r="K768" s="1"/>
    </row>
    <row r="769" spans="11:11" x14ac:dyDescent="0.25">
      <c r="K769" s="1"/>
    </row>
    <row r="770" spans="11:11" x14ac:dyDescent="0.25">
      <c r="K770" s="1"/>
    </row>
    <row r="771" spans="11:11" x14ac:dyDescent="0.25">
      <c r="K771" s="1"/>
    </row>
    <row r="772" spans="11:11" x14ac:dyDescent="0.25">
      <c r="K772" s="1"/>
    </row>
    <row r="773" spans="11:11" x14ac:dyDescent="0.25">
      <c r="K773" s="1"/>
    </row>
    <row r="774" spans="11:11" x14ac:dyDescent="0.25">
      <c r="K774" s="1"/>
    </row>
    <row r="775" spans="11:11" x14ac:dyDescent="0.25">
      <c r="K775" s="1"/>
    </row>
    <row r="776" spans="11:11" x14ac:dyDescent="0.25">
      <c r="K776" s="1"/>
    </row>
    <row r="777" spans="11:11" x14ac:dyDescent="0.25">
      <c r="K777" s="1"/>
    </row>
    <row r="778" spans="11:11" x14ac:dyDescent="0.25">
      <c r="K778" s="1"/>
    </row>
    <row r="779" spans="11:11" x14ac:dyDescent="0.25">
      <c r="K779" s="1"/>
    </row>
    <row r="780" spans="11:11" x14ac:dyDescent="0.25">
      <c r="K780" s="1"/>
    </row>
    <row r="781" spans="11:11" x14ac:dyDescent="0.25">
      <c r="K781" s="1"/>
    </row>
    <row r="782" spans="11:11" x14ac:dyDescent="0.25">
      <c r="K782" s="1"/>
    </row>
    <row r="783" spans="11:11" x14ac:dyDescent="0.25">
      <c r="K783" s="1"/>
    </row>
    <row r="784" spans="11:11" x14ac:dyDescent="0.25">
      <c r="K784" s="1"/>
    </row>
    <row r="785" spans="11:11" x14ac:dyDescent="0.25">
      <c r="K785" s="1"/>
    </row>
    <row r="786" spans="11:11" x14ac:dyDescent="0.25">
      <c r="K786" s="1"/>
    </row>
    <row r="787" spans="11:11" x14ac:dyDescent="0.25">
      <c r="K787" s="1"/>
    </row>
    <row r="788" spans="11:11" x14ac:dyDescent="0.25">
      <c r="K788" s="1"/>
    </row>
    <row r="789" spans="11:11" x14ac:dyDescent="0.25">
      <c r="K789" s="1"/>
    </row>
    <row r="790" spans="11:11" x14ac:dyDescent="0.25">
      <c r="K790" s="1"/>
    </row>
    <row r="791" spans="11:11" x14ac:dyDescent="0.25">
      <c r="K791" s="1"/>
    </row>
    <row r="792" spans="11:11" x14ac:dyDescent="0.25">
      <c r="K792" s="1"/>
    </row>
    <row r="793" spans="11:11" x14ac:dyDescent="0.25">
      <c r="K793" s="1"/>
    </row>
    <row r="794" spans="11:11" x14ac:dyDescent="0.25">
      <c r="K794" s="1"/>
    </row>
    <row r="795" spans="11:11" x14ac:dyDescent="0.25">
      <c r="K795" s="1"/>
    </row>
    <row r="796" spans="11:11" x14ac:dyDescent="0.25">
      <c r="K796" s="1"/>
    </row>
    <row r="797" spans="11:11" x14ac:dyDescent="0.25">
      <c r="K797" s="1"/>
    </row>
    <row r="798" spans="11:11" x14ac:dyDescent="0.25">
      <c r="K798" s="1"/>
    </row>
    <row r="799" spans="11:11" x14ac:dyDescent="0.25">
      <c r="K799" s="1"/>
    </row>
    <row r="800" spans="11:11" x14ac:dyDescent="0.25">
      <c r="K800" s="1"/>
    </row>
    <row r="801" spans="11:11" x14ac:dyDescent="0.25">
      <c r="K801" s="1"/>
    </row>
    <row r="802" spans="11:11" x14ac:dyDescent="0.25">
      <c r="K802" s="1"/>
    </row>
    <row r="803" spans="11:11" x14ac:dyDescent="0.25">
      <c r="K803" s="1"/>
    </row>
    <row r="804" spans="11:11" x14ac:dyDescent="0.25">
      <c r="K804" s="1"/>
    </row>
    <row r="805" spans="11:11" x14ac:dyDescent="0.25">
      <c r="K805" s="1"/>
    </row>
    <row r="806" spans="11:11" x14ac:dyDescent="0.25">
      <c r="K806" s="1"/>
    </row>
    <row r="807" spans="11:11" x14ac:dyDescent="0.25">
      <c r="K807" s="1"/>
    </row>
    <row r="808" spans="11:11" x14ac:dyDescent="0.25">
      <c r="K808" s="1"/>
    </row>
    <row r="809" spans="11:11" x14ac:dyDescent="0.25">
      <c r="K809" s="1"/>
    </row>
    <row r="810" spans="11:11" x14ac:dyDescent="0.25">
      <c r="K810" s="1"/>
    </row>
    <row r="811" spans="11:11" x14ac:dyDescent="0.25">
      <c r="K811" s="1"/>
    </row>
    <row r="812" spans="11:11" x14ac:dyDescent="0.25">
      <c r="K812" s="1"/>
    </row>
    <row r="813" spans="11:11" x14ac:dyDescent="0.25">
      <c r="K813" s="1"/>
    </row>
    <row r="814" spans="11:11" x14ac:dyDescent="0.25">
      <c r="K814" s="1"/>
    </row>
    <row r="815" spans="11:11" x14ac:dyDescent="0.25">
      <c r="K815" s="1"/>
    </row>
    <row r="816" spans="11:11" x14ac:dyDescent="0.25">
      <c r="K816" s="1"/>
    </row>
    <row r="817" spans="11:11" x14ac:dyDescent="0.25">
      <c r="K817" s="1"/>
    </row>
    <row r="818" spans="11:11" x14ac:dyDescent="0.25">
      <c r="K818" s="1"/>
    </row>
    <row r="819" spans="11:11" x14ac:dyDescent="0.25">
      <c r="K819" s="1"/>
    </row>
    <row r="820" spans="11:11" x14ac:dyDescent="0.25">
      <c r="K820" s="1"/>
    </row>
    <row r="821" spans="11:11" x14ac:dyDescent="0.25">
      <c r="K821" s="1"/>
    </row>
    <row r="822" spans="11:11" x14ac:dyDescent="0.25">
      <c r="K822" s="1"/>
    </row>
    <row r="823" spans="11:11" x14ac:dyDescent="0.25">
      <c r="K823" s="1"/>
    </row>
    <row r="824" spans="11:11" x14ac:dyDescent="0.25">
      <c r="K824" s="1"/>
    </row>
    <row r="825" spans="11:11" x14ac:dyDescent="0.25">
      <c r="K825" s="1"/>
    </row>
    <row r="826" spans="11:11" x14ac:dyDescent="0.25">
      <c r="K826" s="1"/>
    </row>
    <row r="827" spans="11:11" x14ac:dyDescent="0.25">
      <c r="K827" s="1"/>
    </row>
    <row r="828" spans="11:11" x14ac:dyDescent="0.25">
      <c r="K828" s="1"/>
    </row>
    <row r="829" spans="11:11" x14ac:dyDescent="0.25">
      <c r="K829" s="1"/>
    </row>
    <row r="830" spans="11:11" x14ac:dyDescent="0.25">
      <c r="K830" s="1"/>
    </row>
    <row r="831" spans="11:11" x14ac:dyDescent="0.25">
      <c r="K831" s="1"/>
    </row>
    <row r="832" spans="11:11" x14ac:dyDescent="0.25">
      <c r="K832" s="1"/>
    </row>
    <row r="833" spans="11:11" x14ac:dyDescent="0.25">
      <c r="K833" s="1"/>
    </row>
    <row r="834" spans="11:11" x14ac:dyDescent="0.25">
      <c r="K834" s="1"/>
    </row>
    <row r="835" spans="11:11" x14ac:dyDescent="0.25">
      <c r="K835" s="1"/>
    </row>
    <row r="836" spans="11:11" x14ac:dyDescent="0.25">
      <c r="K836" s="1"/>
    </row>
    <row r="837" spans="11:11" x14ac:dyDescent="0.25">
      <c r="K837" s="1"/>
    </row>
    <row r="838" spans="11:11" x14ac:dyDescent="0.25">
      <c r="K838" s="1"/>
    </row>
    <row r="839" spans="11:11" x14ac:dyDescent="0.25">
      <c r="K839" s="1"/>
    </row>
    <row r="840" spans="11:11" x14ac:dyDescent="0.25">
      <c r="K840" s="1"/>
    </row>
    <row r="841" spans="11:11" x14ac:dyDescent="0.25">
      <c r="K841" s="1"/>
    </row>
    <row r="842" spans="11:11" x14ac:dyDescent="0.25">
      <c r="K842" s="1"/>
    </row>
    <row r="843" spans="11:11" x14ac:dyDescent="0.25">
      <c r="K843" s="1"/>
    </row>
    <row r="844" spans="11:11" x14ac:dyDescent="0.25">
      <c r="K844" s="1"/>
    </row>
    <row r="845" spans="11:11" x14ac:dyDescent="0.25">
      <c r="K845" s="1"/>
    </row>
    <row r="846" spans="11:11" x14ac:dyDescent="0.25">
      <c r="K846" s="1"/>
    </row>
    <row r="847" spans="11:11" x14ac:dyDescent="0.25">
      <c r="K847" s="1"/>
    </row>
    <row r="848" spans="11:11" x14ac:dyDescent="0.25">
      <c r="K848" s="1"/>
    </row>
    <row r="849" spans="11:11" x14ac:dyDescent="0.25">
      <c r="K849" s="1"/>
    </row>
    <row r="850" spans="11:11" x14ac:dyDescent="0.25">
      <c r="K850" s="1"/>
    </row>
    <row r="851" spans="11:11" x14ac:dyDescent="0.25">
      <c r="K851" s="1"/>
    </row>
    <row r="852" spans="11:11" x14ac:dyDescent="0.25">
      <c r="K852" s="1"/>
    </row>
    <row r="853" spans="11:11" x14ac:dyDescent="0.25">
      <c r="K853" s="1"/>
    </row>
    <row r="854" spans="11:11" x14ac:dyDescent="0.25">
      <c r="K854" s="1"/>
    </row>
    <row r="855" spans="11:11" x14ac:dyDescent="0.25">
      <c r="K855" s="1"/>
    </row>
    <row r="856" spans="11:11" x14ac:dyDescent="0.25">
      <c r="K856" s="1"/>
    </row>
    <row r="857" spans="11:11" x14ac:dyDescent="0.25">
      <c r="K857" s="1"/>
    </row>
    <row r="858" spans="11:11" x14ac:dyDescent="0.25">
      <c r="K858" s="1"/>
    </row>
    <row r="859" spans="11:11" x14ac:dyDescent="0.25">
      <c r="K859" s="1"/>
    </row>
    <row r="860" spans="11:11" x14ac:dyDescent="0.25">
      <c r="K860" s="1"/>
    </row>
    <row r="861" spans="11:11" x14ac:dyDescent="0.25">
      <c r="K861" s="1"/>
    </row>
    <row r="862" spans="11:11" x14ac:dyDescent="0.25">
      <c r="K862" s="1"/>
    </row>
    <row r="863" spans="11:11" x14ac:dyDescent="0.25">
      <c r="K863" s="1"/>
    </row>
    <row r="864" spans="11:11" x14ac:dyDescent="0.25">
      <c r="K864" s="1"/>
    </row>
    <row r="865" spans="11:11" x14ac:dyDescent="0.25">
      <c r="K865" s="1"/>
    </row>
    <row r="866" spans="11:11" x14ac:dyDescent="0.25">
      <c r="K866" s="1"/>
    </row>
    <row r="867" spans="11:11" x14ac:dyDescent="0.25">
      <c r="K867" s="1"/>
    </row>
    <row r="868" spans="11:11" x14ac:dyDescent="0.25">
      <c r="K868" s="1"/>
    </row>
    <row r="869" spans="11:11" x14ac:dyDescent="0.25">
      <c r="K869" s="1"/>
    </row>
    <row r="870" spans="11:11" x14ac:dyDescent="0.25">
      <c r="K870" s="1"/>
    </row>
    <row r="871" spans="11:11" x14ac:dyDescent="0.25">
      <c r="K871" s="1"/>
    </row>
    <row r="872" spans="11:11" x14ac:dyDescent="0.25">
      <c r="K872" s="1"/>
    </row>
    <row r="873" spans="11:11" x14ac:dyDescent="0.25">
      <c r="K873" s="1"/>
    </row>
    <row r="874" spans="11:11" x14ac:dyDescent="0.25">
      <c r="K874" s="1"/>
    </row>
    <row r="875" spans="11:11" x14ac:dyDescent="0.25">
      <c r="K875" s="1"/>
    </row>
    <row r="876" spans="11:11" x14ac:dyDescent="0.25">
      <c r="K876" s="1"/>
    </row>
    <row r="877" spans="11:11" x14ac:dyDescent="0.25">
      <c r="K877" s="1"/>
    </row>
    <row r="878" spans="11:11" x14ac:dyDescent="0.25">
      <c r="K878" s="1"/>
    </row>
    <row r="879" spans="11:11" x14ac:dyDescent="0.25">
      <c r="K879" s="1"/>
    </row>
    <row r="880" spans="11:11" x14ac:dyDescent="0.25">
      <c r="K880" s="1"/>
    </row>
    <row r="881" spans="11:11" x14ac:dyDescent="0.25">
      <c r="K881" s="1"/>
    </row>
    <row r="882" spans="11:11" x14ac:dyDescent="0.25">
      <c r="K882" s="1"/>
    </row>
    <row r="883" spans="11:11" x14ac:dyDescent="0.25">
      <c r="K883" s="1"/>
    </row>
    <row r="884" spans="11:11" x14ac:dyDescent="0.25">
      <c r="K884" s="1"/>
    </row>
    <row r="885" spans="11:11" x14ac:dyDescent="0.25">
      <c r="K885" s="1"/>
    </row>
    <row r="886" spans="11:11" x14ac:dyDescent="0.25">
      <c r="K886" s="1"/>
    </row>
    <row r="887" spans="11:11" x14ac:dyDescent="0.25">
      <c r="K887" s="1"/>
    </row>
    <row r="888" spans="11:11" x14ac:dyDescent="0.25">
      <c r="K888" s="1"/>
    </row>
    <row r="889" spans="11:11" x14ac:dyDescent="0.25">
      <c r="K889" s="1"/>
    </row>
    <row r="890" spans="11:11" x14ac:dyDescent="0.25">
      <c r="K890" s="1"/>
    </row>
    <row r="891" spans="11:11" x14ac:dyDescent="0.25">
      <c r="K891" s="1"/>
    </row>
    <row r="892" spans="11:11" x14ac:dyDescent="0.25">
      <c r="K892" s="1"/>
    </row>
    <row r="893" spans="11:11" x14ac:dyDescent="0.25">
      <c r="K893" s="1"/>
    </row>
    <row r="894" spans="11:11" x14ac:dyDescent="0.25">
      <c r="K894" s="1"/>
    </row>
    <row r="895" spans="11:11" x14ac:dyDescent="0.25">
      <c r="K895" s="1"/>
    </row>
    <row r="896" spans="11:11" x14ac:dyDescent="0.25">
      <c r="K896" s="1"/>
    </row>
    <row r="897" spans="11:11" x14ac:dyDescent="0.25">
      <c r="K897" s="1"/>
    </row>
    <row r="898" spans="11:11" x14ac:dyDescent="0.25">
      <c r="K898" s="1"/>
    </row>
    <row r="899" spans="11:11" x14ac:dyDescent="0.25">
      <c r="K899" s="1"/>
    </row>
    <row r="900" spans="11:11" x14ac:dyDescent="0.25">
      <c r="K900" s="1"/>
    </row>
    <row r="901" spans="11:11" x14ac:dyDescent="0.25">
      <c r="K901" s="1"/>
    </row>
    <row r="902" spans="11:11" x14ac:dyDescent="0.25">
      <c r="K902" s="1"/>
    </row>
    <row r="903" spans="11:11" x14ac:dyDescent="0.25">
      <c r="K903" s="1"/>
    </row>
    <row r="904" spans="11:11" x14ac:dyDescent="0.25">
      <c r="K904" s="1"/>
    </row>
    <row r="905" spans="11:11" x14ac:dyDescent="0.25">
      <c r="K905" s="1"/>
    </row>
    <row r="906" spans="11:11" x14ac:dyDescent="0.25">
      <c r="K906" s="1"/>
    </row>
    <row r="907" spans="11:11" x14ac:dyDescent="0.25">
      <c r="K907" s="1"/>
    </row>
    <row r="908" spans="11:11" x14ac:dyDescent="0.25">
      <c r="K908" s="1"/>
    </row>
    <row r="909" spans="11:11" x14ac:dyDescent="0.25">
      <c r="K909" s="1"/>
    </row>
    <row r="910" spans="11:11" x14ac:dyDescent="0.25">
      <c r="K910" s="1"/>
    </row>
    <row r="911" spans="11:11" x14ac:dyDescent="0.25">
      <c r="K911" s="1"/>
    </row>
    <row r="912" spans="11:11" x14ac:dyDescent="0.25">
      <c r="K912" s="1"/>
    </row>
    <row r="913" spans="11:11" x14ac:dyDescent="0.25">
      <c r="K913" s="1"/>
    </row>
    <row r="914" spans="11:11" x14ac:dyDescent="0.25">
      <c r="K914" s="1"/>
    </row>
    <row r="915" spans="11:11" x14ac:dyDescent="0.25">
      <c r="K915" s="1"/>
    </row>
    <row r="916" spans="11:11" x14ac:dyDescent="0.25">
      <c r="K916" s="1"/>
    </row>
    <row r="917" spans="11:11" x14ac:dyDescent="0.25">
      <c r="K917" s="1"/>
    </row>
    <row r="918" spans="11:11" x14ac:dyDescent="0.25">
      <c r="K918" s="1"/>
    </row>
    <row r="919" spans="11:11" x14ac:dyDescent="0.25">
      <c r="K919" s="1"/>
    </row>
    <row r="920" spans="11:11" x14ac:dyDescent="0.25">
      <c r="K920" s="1"/>
    </row>
    <row r="921" spans="11:11" x14ac:dyDescent="0.25">
      <c r="K921" s="1"/>
    </row>
    <row r="922" spans="11:11" x14ac:dyDescent="0.25">
      <c r="K922" s="1"/>
    </row>
    <row r="923" spans="11:11" x14ac:dyDescent="0.25">
      <c r="K923" s="1"/>
    </row>
    <row r="924" spans="11:11" x14ac:dyDescent="0.25">
      <c r="K924" s="1"/>
    </row>
    <row r="925" spans="11:11" x14ac:dyDescent="0.25">
      <c r="K925" s="1"/>
    </row>
    <row r="926" spans="11:11" x14ac:dyDescent="0.25">
      <c r="K926" s="1"/>
    </row>
    <row r="927" spans="11:11" x14ac:dyDescent="0.25">
      <c r="K927" s="1"/>
    </row>
    <row r="928" spans="11:11" x14ac:dyDescent="0.25">
      <c r="K928" s="1"/>
    </row>
    <row r="929" spans="11:11" x14ac:dyDescent="0.25">
      <c r="K929" s="1"/>
    </row>
    <row r="930" spans="11:11" x14ac:dyDescent="0.25">
      <c r="K930" s="1"/>
    </row>
    <row r="931" spans="11:11" x14ac:dyDescent="0.25">
      <c r="K931" s="1"/>
    </row>
    <row r="932" spans="11:11" x14ac:dyDescent="0.25">
      <c r="K932" s="1"/>
    </row>
    <row r="933" spans="11:11" x14ac:dyDescent="0.25">
      <c r="K933" s="1"/>
    </row>
    <row r="934" spans="11:11" x14ac:dyDescent="0.25">
      <c r="K934" s="1"/>
    </row>
    <row r="935" spans="11:11" x14ac:dyDescent="0.25">
      <c r="K935" s="1"/>
    </row>
    <row r="936" spans="11:11" x14ac:dyDescent="0.25">
      <c r="K936" s="1"/>
    </row>
    <row r="937" spans="11:11" x14ac:dyDescent="0.25">
      <c r="K937" s="1"/>
    </row>
    <row r="938" spans="11:11" x14ac:dyDescent="0.25">
      <c r="K938" s="1"/>
    </row>
    <row r="939" spans="11:11" x14ac:dyDescent="0.25">
      <c r="K939" s="1"/>
    </row>
    <row r="940" spans="11:11" x14ac:dyDescent="0.25">
      <c r="K940" s="1"/>
    </row>
    <row r="941" spans="11:11" x14ac:dyDescent="0.25">
      <c r="K941" s="1"/>
    </row>
    <row r="942" spans="11:11" x14ac:dyDescent="0.25">
      <c r="K942" s="1"/>
    </row>
    <row r="943" spans="11:11" x14ac:dyDescent="0.25">
      <c r="K943" s="1"/>
    </row>
    <row r="944" spans="11:11" x14ac:dyDescent="0.25">
      <c r="K944" s="1"/>
    </row>
    <row r="945" spans="11:11" x14ac:dyDescent="0.25">
      <c r="K945" s="1"/>
    </row>
    <row r="946" spans="11:11" x14ac:dyDescent="0.25">
      <c r="K946" s="1"/>
    </row>
    <row r="947" spans="11:11" x14ac:dyDescent="0.25">
      <c r="K947" s="1"/>
    </row>
    <row r="948" spans="11:11" x14ac:dyDescent="0.25">
      <c r="K948" s="1"/>
    </row>
    <row r="949" spans="11:11" x14ac:dyDescent="0.25">
      <c r="K949" s="1"/>
    </row>
    <row r="950" spans="11:11" x14ac:dyDescent="0.25">
      <c r="K950" s="1"/>
    </row>
    <row r="951" spans="11:11" x14ac:dyDescent="0.25">
      <c r="K951" s="1"/>
    </row>
    <row r="952" spans="11:11" x14ac:dyDescent="0.25">
      <c r="K952" s="1"/>
    </row>
    <row r="953" spans="11:11" x14ac:dyDescent="0.25">
      <c r="K953" s="1"/>
    </row>
    <row r="954" spans="11:11" x14ac:dyDescent="0.25">
      <c r="K954" s="1"/>
    </row>
    <row r="955" spans="11:11" x14ac:dyDescent="0.25">
      <c r="K955" s="1"/>
    </row>
    <row r="956" spans="11:11" x14ac:dyDescent="0.25">
      <c r="K956" s="1"/>
    </row>
    <row r="957" spans="11:11" x14ac:dyDescent="0.25">
      <c r="K957" s="1"/>
    </row>
    <row r="958" spans="11:11" x14ac:dyDescent="0.25">
      <c r="K958" s="1"/>
    </row>
    <row r="959" spans="11:11" x14ac:dyDescent="0.25">
      <c r="K959" s="1"/>
    </row>
    <row r="960" spans="11:11" x14ac:dyDescent="0.25">
      <c r="K960" s="1"/>
    </row>
    <row r="961" spans="11:11" x14ac:dyDescent="0.25">
      <c r="K961" s="1"/>
    </row>
    <row r="962" spans="11:11" x14ac:dyDescent="0.25">
      <c r="K962" s="1"/>
    </row>
    <row r="963" spans="11:11" x14ac:dyDescent="0.25">
      <c r="K963" s="1"/>
    </row>
    <row r="964" spans="11:11" x14ac:dyDescent="0.25">
      <c r="K964" s="1"/>
    </row>
    <row r="965" spans="11:11" x14ac:dyDescent="0.25">
      <c r="K965" s="1"/>
    </row>
    <row r="966" spans="11:11" x14ac:dyDescent="0.25">
      <c r="K966" s="1"/>
    </row>
    <row r="967" spans="11:11" x14ac:dyDescent="0.25">
      <c r="K967" s="1"/>
    </row>
    <row r="968" spans="11:11" x14ac:dyDescent="0.25">
      <c r="K968" s="1"/>
    </row>
    <row r="969" spans="11:11" x14ac:dyDescent="0.25">
      <c r="K969" s="1"/>
    </row>
    <row r="970" spans="11:11" x14ac:dyDescent="0.25">
      <c r="K970" s="1"/>
    </row>
    <row r="971" spans="11:11" x14ac:dyDescent="0.25">
      <c r="K971" s="1"/>
    </row>
    <row r="972" spans="11:11" x14ac:dyDescent="0.25">
      <c r="K972" s="1"/>
    </row>
    <row r="973" spans="11:11" x14ac:dyDescent="0.25">
      <c r="K973" s="1"/>
    </row>
    <row r="974" spans="11:11" x14ac:dyDescent="0.25">
      <c r="K974" s="1"/>
    </row>
    <row r="975" spans="11:11" x14ac:dyDescent="0.25">
      <c r="K975" s="1"/>
    </row>
    <row r="976" spans="11:11" x14ac:dyDescent="0.25">
      <c r="K976" s="1"/>
    </row>
    <row r="977" spans="11:11" x14ac:dyDescent="0.25">
      <c r="K977" s="1"/>
    </row>
    <row r="978" spans="11:11" x14ac:dyDescent="0.25">
      <c r="K978" s="1"/>
    </row>
    <row r="979" spans="11:11" x14ac:dyDescent="0.25">
      <c r="K979" s="1"/>
    </row>
    <row r="980" spans="11:11" x14ac:dyDescent="0.25">
      <c r="K980" s="1"/>
    </row>
    <row r="981" spans="11:11" x14ac:dyDescent="0.25">
      <c r="K981" s="1"/>
    </row>
    <row r="982" spans="11:11" x14ac:dyDescent="0.25">
      <c r="K982" s="1"/>
    </row>
    <row r="983" spans="11:11" x14ac:dyDescent="0.25">
      <c r="K983" s="1"/>
    </row>
    <row r="984" spans="11:11" x14ac:dyDescent="0.25">
      <c r="K984" s="1"/>
    </row>
    <row r="985" spans="11:11" x14ac:dyDescent="0.25">
      <c r="K985" s="1"/>
    </row>
    <row r="986" spans="11:11" x14ac:dyDescent="0.25">
      <c r="K986" s="1"/>
    </row>
    <row r="987" spans="11:11" x14ac:dyDescent="0.25">
      <c r="K987" s="1"/>
    </row>
    <row r="988" spans="11:11" x14ac:dyDescent="0.25">
      <c r="K988" s="1"/>
    </row>
    <row r="989" spans="11:11" x14ac:dyDescent="0.25">
      <c r="K989" s="1"/>
    </row>
    <row r="990" spans="11:11" x14ac:dyDescent="0.25">
      <c r="K990" s="1"/>
    </row>
    <row r="991" spans="11:11" x14ac:dyDescent="0.25">
      <c r="K991" s="1"/>
    </row>
    <row r="992" spans="11:11" x14ac:dyDescent="0.25">
      <c r="K992" s="1"/>
    </row>
    <row r="993" spans="11:11" x14ac:dyDescent="0.25">
      <c r="K993" s="1"/>
    </row>
    <row r="994" spans="11:11" x14ac:dyDescent="0.25">
      <c r="K994" s="1"/>
    </row>
    <row r="995" spans="11:11" x14ac:dyDescent="0.25">
      <c r="K995" s="1"/>
    </row>
    <row r="996" spans="11:11" x14ac:dyDescent="0.25">
      <c r="K996" s="1"/>
    </row>
    <row r="997" spans="11:11" x14ac:dyDescent="0.25">
      <c r="K997" s="1"/>
    </row>
    <row r="998" spans="11:11" x14ac:dyDescent="0.25">
      <c r="K998" s="1"/>
    </row>
    <row r="999" spans="11:11" x14ac:dyDescent="0.25">
      <c r="K999" s="1"/>
    </row>
    <row r="1000" spans="11:11" x14ac:dyDescent="0.25">
      <c r="K1000" s="1"/>
    </row>
    <row r="1001" spans="11:11" x14ac:dyDescent="0.25">
      <c r="K1001" s="1"/>
    </row>
    <row r="1002" spans="11:11" x14ac:dyDescent="0.25">
      <c r="K1002" s="1"/>
    </row>
    <row r="1003" spans="11:11" x14ac:dyDescent="0.25">
      <c r="K1003" s="1"/>
    </row>
    <row r="1004" spans="11:11" x14ac:dyDescent="0.25">
      <c r="K1004" s="1"/>
    </row>
    <row r="1005" spans="11:11" x14ac:dyDescent="0.25">
      <c r="K1005" s="1"/>
    </row>
    <row r="1006" spans="11:11" x14ac:dyDescent="0.25">
      <c r="K1006" s="1"/>
    </row>
    <row r="1007" spans="11:11" x14ac:dyDescent="0.25">
      <c r="K1007" s="1"/>
    </row>
    <row r="1008" spans="11:11" x14ac:dyDescent="0.25">
      <c r="K1008" s="1"/>
    </row>
    <row r="1009" spans="11:11" x14ac:dyDescent="0.25">
      <c r="K1009" s="1"/>
    </row>
    <row r="1010" spans="11:11" x14ac:dyDescent="0.25">
      <c r="K1010" s="1"/>
    </row>
    <row r="1011" spans="11:11" x14ac:dyDescent="0.25">
      <c r="K1011" s="1"/>
    </row>
    <row r="1012" spans="11:11" x14ac:dyDescent="0.25">
      <c r="K1012" s="1"/>
    </row>
    <row r="1013" spans="11:11" x14ac:dyDescent="0.25">
      <c r="K1013" s="1"/>
    </row>
    <row r="1014" spans="11:11" x14ac:dyDescent="0.25">
      <c r="K1014" s="1"/>
    </row>
    <row r="1015" spans="11:11" x14ac:dyDescent="0.25">
      <c r="K1015" s="1"/>
    </row>
    <row r="1016" spans="11:11" x14ac:dyDescent="0.25">
      <c r="K1016" s="1"/>
    </row>
    <row r="1017" spans="11:11" x14ac:dyDescent="0.25">
      <c r="K1017" s="1"/>
    </row>
    <row r="1018" spans="11:11" x14ac:dyDescent="0.25">
      <c r="K1018" s="1"/>
    </row>
    <row r="1019" spans="11:11" x14ac:dyDescent="0.25">
      <c r="K1019" s="1"/>
    </row>
    <row r="1020" spans="11:11" x14ac:dyDescent="0.25">
      <c r="K1020" s="1"/>
    </row>
    <row r="1021" spans="11:11" x14ac:dyDescent="0.25">
      <c r="K1021" s="1"/>
    </row>
    <row r="1022" spans="11:11" x14ac:dyDescent="0.25">
      <c r="K1022" s="1"/>
    </row>
    <row r="1023" spans="11:11" x14ac:dyDescent="0.25">
      <c r="K1023" s="1"/>
    </row>
    <row r="1024" spans="11:11" x14ac:dyDescent="0.25">
      <c r="K1024" s="1"/>
    </row>
    <row r="1025" spans="11:11" x14ac:dyDescent="0.25">
      <c r="K1025" s="1"/>
    </row>
    <row r="1026" spans="11:11" x14ac:dyDescent="0.25">
      <c r="K1026" s="1"/>
    </row>
    <row r="1027" spans="11:11" x14ac:dyDescent="0.25">
      <c r="K1027" s="1"/>
    </row>
    <row r="1028" spans="11:11" x14ac:dyDescent="0.25">
      <c r="K1028" s="1"/>
    </row>
    <row r="1029" spans="11:11" x14ac:dyDescent="0.25">
      <c r="K1029" s="1"/>
    </row>
    <row r="1030" spans="11:11" x14ac:dyDescent="0.25">
      <c r="K1030" s="1"/>
    </row>
    <row r="1031" spans="11:11" x14ac:dyDescent="0.25">
      <c r="K1031" s="1"/>
    </row>
    <row r="1032" spans="11:11" x14ac:dyDescent="0.25">
      <c r="K1032" s="1"/>
    </row>
    <row r="1033" spans="11:11" x14ac:dyDescent="0.25">
      <c r="K1033" s="1"/>
    </row>
    <row r="1034" spans="11:11" x14ac:dyDescent="0.25">
      <c r="K1034" s="1"/>
    </row>
    <row r="1035" spans="11:11" x14ac:dyDescent="0.25">
      <c r="K1035" s="1"/>
    </row>
    <row r="1036" spans="11:11" x14ac:dyDescent="0.25">
      <c r="K1036" s="1"/>
    </row>
    <row r="1037" spans="11:11" x14ac:dyDescent="0.25">
      <c r="K1037" s="1"/>
    </row>
    <row r="1038" spans="11:11" x14ac:dyDescent="0.25">
      <c r="K1038" s="1"/>
    </row>
    <row r="1039" spans="11:11" x14ac:dyDescent="0.25">
      <c r="K1039" s="1"/>
    </row>
    <row r="1040" spans="11:11" x14ac:dyDescent="0.25">
      <c r="K1040" s="1"/>
    </row>
    <row r="1041" spans="11:11" x14ac:dyDescent="0.25">
      <c r="K1041" s="1"/>
    </row>
    <row r="1042" spans="11:11" x14ac:dyDescent="0.25">
      <c r="K1042" s="1"/>
    </row>
    <row r="1043" spans="11:11" x14ac:dyDescent="0.25">
      <c r="K1043" s="1"/>
    </row>
    <row r="1044" spans="11:11" x14ac:dyDescent="0.25">
      <c r="K1044" s="1"/>
    </row>
    <row r="1045" spans="11:11" x14ac:dyDescent="0.25">
      <c r="K1045" s="1"/>
    </row>
    <row r="1046" spans="11:11" x14ac:dyDescent="0.25">
      <c r="K1046" s="1"/>
    </row>
    <row r="1047" spans="11:11" x14ac:dyDescent="0.25">
      <c r="K1047" s="1"/>
    </row>
    <row r="1048" spans="11:11" x14ac:dyDescent="0.25">
      <c r="K1048" s="1"/>
    </row>
    <row r="1049" spans="11:11" x14ac:dyDescent="0.25">
      <c r="K1049" s="1"/>
    </row>
    <row r="1050" spans="11:11" x14ac:dyDescent="0.25">
      <c r="K1050" s="1"/>
    </row>
    <row r="1051" spans="11:11" x14ac:dyDescent="0.25">
      <c r="K1051" s="1"/>
    </row>
    <row r="1052" spans="11:11" x14ac:dyDescent="0.25">
      <c r="K1052" s="1"/>
    </row>
    <row r="1053" spans="11:11" x14ac:dyDescent="0.25">
      <c r="K1053" s="1"/>
    </row>
    <row r="1054" spans="11:11" x14ac:dyDescent="0.25">
      <c r="K1054" s="1"/>
    </row>
    <row r="1055" spans="11:11" x14ac:dyDescent="0.25">
      <c r="K1055" s="1"/>
    </row>
    <row r="1056" spans="11:11" x14ac:dyDescent="0.25">
      <c r="K1056" s="1"/>
    </row>
    <row r="1057" spans="11:11" x14ac:dyDescent="0.25">
      <c r="K1057" s="1"/>
    </row>
    <row r="1058" spans="11:11" x14ac:dyDescent="0.25">
      <c r="K1058" s="1"/>
    </row>
    <row r="1059" spans="11:11" x14ac:dyDescent="0.25">
      <c r="K1059" s="1"/>
    </row>
    <row r="1060" spans="11:11" x14ac:dyDescent="0.25">
      <c r="K1060" s="1"/>
    </row>
    <row r="1061" spans="11:11" x14ac:dyDescent="0.25">
      <c r="K1061" s="1"/>
    </row>
    <row r="1062" spans="11:11" x14ac:dyDescent="0.25">
      <c r="K1062" s="1"/>
    </row>
    <row r="1063" spans="11:11" x14ac:dyDescent="0.25">
      <c r="K1063" s="1"/>
    </row>
    <row r="1064" spans="11:11" x14ac:dyDescent="0.25">
      <c r="K1064" s="1"/>
    </row>
    <row r="1065" spans="11:11" x14ac:dyDescent="0.25">
      <c r="K1065" s="1"/>
    </row>
    <row r="1066" spans="11:11" x14ac:dyDescent="0.25">
      <c r="K1066" s="1"/>
    </row>
    <row r="1067" spans="11:11" x14ac:dyDescent="0.25">
      <c r="K1067" s="1"/>
    </row>
    <row r="1068" spans="11:11" x14ac:dyDescent="0.25">
      <c r="K1068" s="1"/>
    </row>
    <row r="1069" spans="11:11" x14ac:dyDescent="0.25">
      <c r="K1069" s="1"/>
    </row>
    <row r="1070" spans="11:11" x14ac:dyDescent="0.25">
      <c r="K1070" s="1"/>
    </row>
    <row r="1071" spans="11:11" x14ac:dyDescent="0.25">
      <c r="K1071" s="1"/>
    </row>
    <row r="1072" spans="11:11" x14ac:dyDescent="0.25">
      <c r="K1072" s="1"/>
    </row>
    <row r="1073" spans="11:11" x14ac:dyDescent="0.25">
      <c r="K1073" s="1"/>
    </row>
    <row r="1074" spans="11:11" x14ac:dyDescent="0.25">
      <c r="K1074" s="1"/>
    </row>
    <row r="1075" spans="11:11" x14ac:dyDescent="0.25">
      <c r="K1075" s="1"/>
    </row>
    <row r="1076" spans="11:11" x14ac:dyDescent="0.25">
      <c r="K1076" s="1"/>
    </row>
    <row r="1077" spans="11:11" x14ac:dyDescent="0.25">
      <c r="K1077" s="1"/>
    </row>
    <row r="1078" spans="11:11" x14ac:dyDescent="0.25">
      <c r="K1078" s="1"/>
    </row>
    <row r="1079" spans="11:11" x14ac:dyDescent="0.25">
      <c r="K1079" s="1"/>
    </row>
    <row r="1080" spans="11:11" x14ac:dyDescent="0.25">
      <c r="K1080" s="1"/>
    </row>
    <row r="1081" spans="11:11" x14ac:dyDescent="0.25">
      <c r="K1081" s="1"/>
    </row>
    <row r="1082" spans="11:11" x14ac:dyDescent="0.25">
      <c r="K1082" s="1"/>
    </row>
    <row r="1083" spans="11:11" x14ac:dyDescent="0.25">
      <c r="K1083" s="1"/>
    </row>
    <row r="1084" spans="11:11" x14ac:dyDescent="0.25">
      <c r="K1084" s="1"/>
    </row>
    <row r="1085" spans="11:11" x14ac:dyDescent="0.25">
      <c r="K1085" s="1"/>
    </row>
    <row r="1086" spans="11:11" x14ac:dyDescent="0.25">
      <c r="K1086" s="1"/>
    </row>
    <row r="1087" spans="11:11" x14ac:dyDescent="0.25">
      <c r="K1087" s="1"/>
    </row>
    <row r="1088" spans="11:11" x14ac:dyDescent="0.25">
      <c r="K1088" s="1"/>
    </row>
    <row r="1089" spans="11:11" x14ac:dyDescent="0.25">
      <c r="K1089" s="1"/>
    </row>
    <row r="1090" spans="11:11" x14ac:dyDescent="0.25">
      <c r="K1090" s="1"/>
    </row>
    <row r="1091" spans="11:11" x14ac:dyDescent="0.25">
      <c r="K1091" s="1"/>
    </row>
    <row r="1092" spans="11:11" x14ac:dyDescent="0.25">
      <c r="K1092" s="1"/>
    </row>
    <row r="1093" spans="11:11" x14ac:dyDescent="0.25">
      <c r="K1093" s="1"/>
    </row>
    <row r="1094" spans="11:11" x14ac:dyDescent="0.25">
      <c r="K1094" s="1"/>
    </row>
    <row r="1095" spans="11:11" x14ac:dyDescent="0.25">
      <c r="K1095" s="1"/>
    </row>
    <row r="1096" spans="11:11" x14ac:dyDescent="0.25">
      <c r="K1096" s="1"/>
    </row>
    <row r="1097" spans="11:11" x14ac:dyDescent="0.25">
      <c r="K1097" s="1"/>
    </row>
    <row r="1098" spans="11:11" x14ac:dyDescent="0.25">
      <c r="K1098" s="1"/>
    </row>
    <row r="1099" spans="11:11" x14ac:dyDescent="0.25">
      <c r="K1099" s="1"/>
    </row>
    <row r="1100" spans="11:11" x14ac:dyDescent="0.25">
      <c r="K1100" s="1"/>
    </row>
    <row r="1101" spans="11:11" x14ac:dyDescent="0.25">
      <c r="K1101" s="1"/>
    </row>
    <row r="1102" spans="11:11" x14ac:dyDescent="0.25">
      <c r="K1102" s="1"/>
    </row>
    <row r="1103" spans="11:11" x14ac:dyDescent="0.25">
      <c r="K1103" s="1"/>
    </row>
    <row r="1104" spans="11:11" x14ac:dyDescent="0.25">
      <c r="K1104" s="1"/>
    </row>
    <row r="1105" spans="11:11" x14ac:dyDescent="0.25">
      <c r="K1105" s="1"/>
    </row>
    <row r="1106" spans="11:11" x14ac:dyDescent="0.25">
      <c r="K1106" s="1"/>
    </row>
    <row r="1107" spans="11:11" x14ac:dyDescent="0.25">
      <c r="K1107" s="1"/>
    </row>
    <row r="1108" spans="11:11" x14ac:dyDescent="0.25">
      <c r="K1108" s="1"/>
    </row>
    <row r="1109" spans="11:11" x14ac:dyDescent="0.25">
      <c r="K1109" s="1"/>
    </row>
    <row r="1110" spans="11:11" x14ac:dyDescent="0.25">
      <c r="K1110" s="1"/>
    </row>
    <row r="1111" spans="11:11" x14ac:dyDescent="0.25">
      <c r="K1111" s="1"/>
    </row>
    <row r="1112" spans="11:11" x14ac:dyDescent="0.25">
      <c r="K1112" s="1"/>
    </row>
    <row r="1113" spans="11:11" x14ac:dyDescent="0.25">
      <c r="K1113" s="1"/>
    </row>
    <row r="1114" spans="11:11" x14ac:dyDescent="0.25">
      <c r="K1114" s="1"/>
    </row>
    <row r="1115" spans="11:11" x14ac:dyDescent="0.25">
      <c r="K1115" s="1"/>
    </row>
    <row r="1116" spans="11:11" x14ac:dyDescent="0.25">
      <c r="K1116" s="1"/>
    </row>
    <row r="1117" spans="11:11" x14ac:dyDescent="0.25">
      <c r="K1117" s="1"/>
    </row>
    <row r="1118" spans="11:11" x14ac:dyDescent="0.25">
      <c r="K1118" s="1"/>
    </row>
    <row r="1119" spans="11:11" x14ac:dyDescent="0.25">
      <c r="K1119" s="1"/>
    </row>
    <row r="1120" spans="11:11" x14ac:dyDescent="0.25">
      <c r="K1120" s="1"/>
    </row>
    <row r="1121" spans="11:11" x14ac:dyDescent="0.25">
      <c r="K1121" s="1"/>
    </row>
    <row r="1122" spans="11:11" x14ac:dyDescent="0.25">
      <c r="K1122" s="1"/>
    </row>
    <row r="1123" spans="11:11" x14ac:dyDescent="0.25">
      <c r="K1123" s="1"/>
    </row>
    <row r="1124" spans="11:11" x14ac:dyDescent="0.25">
      <c r="K1124" s="1"/>
    </row>
    <row r="1125" spans="11:11" x14ac:dyDescent="0.25">
      <c r="K1125" s="1"/>
    </row>
    <row r="1126" spans="11:11" x14ac:dyDescent="0.25">
      <c r="K1126" s="1"/>
    </row>
    <row r="1127" spans="11:11" x14ac:dyDescent="0.25">
      <c r="K1127" s="1"/>
    </row>
    <row r="1128" spans="11:11" x14ac:dyDescent="0.25">
      <c r="K1128" s="1"/>
    </row>
    <row r="1129" spans="11:11" x14ac:dyDescent="0.25">
      <c r="K1129" s="1"/>
    </row>
    <row r="1130" spans="11:11" x14ac:dyDescent="0.25">
      <c r="K1130" s="1"/>
    </row>
    <row r="1131" spans="11:11" x14ac:dyDescent="0.25">
      <c r="K1131" s="1"/>
    </row>
    <row r="1132" spans="11:11" x14ac:dyDescent="0.25">
      <c r="K1132" s="1"/>
    </row>
    <row r="1133" spans="11:11" x14ac:dyDescent="0.25">
      <c r="K1133" s="1"/>
    </row>
    <row r="1134" spans="11:11" x14ac:dyDescent="0.25">
      <c r="K1134" s="1"/>
    </row>
    <row r="1135" spans="11:11" x14ac:dyDescent="0.25">
      <c r="K1135" s="1"/>
    </row>
    <row r="1136" spans="11:11" x14ac:dyDescent="0.25">
      <c r="K1136" s="1"/>
    </row>
    <row r="1137" spans="11:11" x14ac:dyDescent="0.25">
      <c r="K1137" s="1"/>
    </row>
    <row r="1138" spans="11:11" x14ac:dyDescent="0.25">
      <c r="K1138" s="1"/>
    </row>
    <row r="1139" spans="11:11" x14ac:dyDescent="0.25">
      <c r="K1139" s="1"/>
    </row>
    <row r="1140" spans="11:11" x14ac:dyDescent="0.25">
      <c r="K1140" s="1"/>
    </row>
    <row r="1141" spans="11:11" x14ac:dyDescent="0.25">
      <c r="K1141" s="1"/>
    </row>
    <row r="1142" spans="11:11" x14ac:dyDescent="0.25">
      <c r="K1142" s="1"/>
    </row>
    <row r="1143" spans="11:11" x14ac:dyDescent="0.25">
      <c r="K1143" s="1"/>
    </row>
    <row r="1144" spans="11:11" x14ac:dyDescent="0.25">
      <c r="K1144" s="1"/>
    </row>
    <row r="1145" spans="11:11" x14ac:dyDescent="0.25">
      <c r="K1145" s="1"/>
    </row>
    <row r="1146" spans="11:11" x14ac:dyDescent="0.25">
      <c r="K1146" s="1"/>
    </row>
    <row r="1147" spans="11:11" x14ac:dyDescent="0.25">
      <c r="K1147" s="1"/>
    </row>
    <row r="1148" spans="11:11" x14ac:dyDescent="0.25">
      <c r="K1148" s="1"/>
    </row>
    <row r="1149" spans="11:11" x14ac:dyDescent="0.25">
      <c r="K1149" s="1"/>
    </row>
    <row r="1150" spans="11:11" x14ac:dyDescent="0.25">
      <c r="K1150" s="1"/>
    </row>
    <row r="1151" spans="11:11" x14ac:dyDescent="0.25">
      <c r="K1151" s="1"/>
    </row>
    <row r="1152" spans="11:11" x14ac:dyDescent="0.25">
      <c r="K1152" s="1"/>
    </row>
    <row r="1153" spans="11:11" x14ac:dyDescent="0.25">
      <c r="K1153" s="1"/>
    </row>
    <row r="1154" spans="11:11" x14ac:dyDescent="0.25">
      <c r="K1154" s="1"/>
    </row>
    <row r="1155" spans="11:11" x14ac:dyDescent="0.25">
      <c r="K1155" s="1"/>
    </row>
    <row r="1156" spans="11:11" x14ac:dyDescent="0.25">
      <c r="K1156" s="1"/>
    </row>
    <row r="1157" spans="11:11" x14ac:dyDescent="0.25">
      <c r="K1157" s="1"/>
    </row>
    <row r="1158" spans="11:11" x14ac:dyDescent="0.25">
      <c r="K1158" s="1"/>
    </row>
    <row r="1159" spans="11:11" x14ac:dyDescent="0.25">
      <c r="K1159" s="1"/>
    </row>
    <row r="1160" spans="11:11" x14ac:dyDescent="0.25">
      <c r="K1160" s="1"/>
    </row>
    <row r="1161" spans="11:11" x14ac:dyDescent="0.25">
      <c r="K1161" s="1"/>
    </row>
    <row r="1162" spans="11:11" x14ac:dyDescent="0.25">
      <c r="K1162" s="1"/>
    </row>
    <row r="1163" spans="11:11" x14ac:dyDescent="0.25">
      <c r="K1163" s="1"/>
    </row>
    <row r="1164" spans="11:11" x14ac:dyDescent="0.25">
      <c r="K1164" s="1"/>
    </row>
    <row r="1165" spans="11:11" x14ac:dyDescent="0.25">
      <c r="K1165" s="1"/>
    </row>
    <row r="1166" spans="11:11" x14ac:dyDescent="0.25">
      <c r="K1166" s="1"/>
    </row>
    <row r="1167" spans="11:11" x14ac:dyDescent="0.25">
      <c r="K1167" s="1"/>
    </row>
    <row r="1168" spans="11:11" x14ac:dyDescent="0.25">
      <c r="K1168" s="1"/>
    </row>
    <row r="1169" spans="11:11" x14ac:dyDescent="0.25">
      <c r="K1169" s="1"/>
    </row>
    <row r="1170" spans="11:11" x14ac:dyDescent="0.25">
      <c r="K1170" s="1"/>
    </row>
    <row r="1171" spans="11:11" x14ac:dyDescent="0.25">
      <c r="K1171" s="1"/>
    </row>
    <row r="1172" spans="11:11" x14ac:dyDescent="0.25">
      <c r="K1172" s="1"/>
    </row>
    <row r="1173" spans="11:11" x14ac:dyDescent="0.25">
      <c r="K1173" s="1"/>
    </row>
    <row r="1174" spans="11:11" x14ac:dyDescent="0.25">
      <c r="K1174" s="1"/>
    </row>
    <row r="1175" spans="11:11" x14ac:dyDescent="0.25">
      <c r="K1175" s="1"/>
    </row>
    <row r="1176" spans="11:11" x14ac:dyDescent="0.25">
      <c r="K1176" s="1"/>
    </row>
    <row r="1177" spans="11:11" x14ac:dyDescent="0.25">
      <c r="K1177" s="1"/>
    </row>
    <row r="1178" spans="11:11" x14ac:dyDescent="0.25">
      <c r="K1178" s="1"/>
    </row>
    <row r="1179" spans="11:11" x14ac:dyDescent="0.25">
      <c r="K1179" s="1"/>
    </row>
    <row r="1180" spans="11:11" x14ac:dyDescent="0.25">
      <c r="K1180" s="1"/>
    </row>
    <row r="1181" spans="11:11" x14ac:dyDescent="0.25">
      <c r="K1181" s="1"/>
    </row>
    <row r="1182" spans="11:11" x14ac:dyDescent="0.25">
      <c r="K1182" s="1"/>
    </row>
    <row r="1183" spans="11:11" x14ac:dyDescent="0.25">
      <c r="K1183" s="1"/>
    </row>
    <row r="1184" spans="11:11" x14ac:dyDescent="0.25">
      <c r="K1184" s="1"/>
    </row>
    <row r="1185" spans="11:11" x14ac:dyDescent="0.25">
      <c r="K1185" s="1"/>
    </row>
    <row r="1186" spans="11:11" x14ac:dyDescent="0.25">
      <c r="K1186" s="1"/>
    </row>
    <row r="1187" spans="11:11" x14ac:dyDescent="0.25">
      <c r="K1187" s="1"/>
    </row>
    <row r="1188" spans="11:11" x14ac:dyDescent="0.25">
      <c r="K1188" s="1"/>
    </row>
    <row r="1189" spans="11:11" x14ac:dyDescent="0.25">
      <c r="K1189" s="1"/>
    </row>
    <row r="1190" spans="11:11" x14ac:dyDescent="0.25">
      <c r="K1190" s="1"/>
    </row>
    <row r="1191" spans="11:11" x14ac:dyDescent="0.25">
      <c r="K1191" s="1"/>
    </row>
    <row r="1192" spans="11:11" x14ac:dyDescent="0.25">
      <c r="K1192" s="1"/>
    </row>
    <row r="1193" spans="11:11" x14ac:dyDescent="0.25">
      <c r="K1193" s="1"/>
    </row>
    <row r="1194" spans="11:11" x14ac:dyDescent="0.25">
      <c r="K1194" s="1"/>
    </row>
    <row r="1195" spans="11:11" x14ac:dyDescent="0.25">
      <c r="K1195" s="1"/>
    </row>
    <row r="1196" spans="11:11" x14ac:dyDescent="0.25">
      <c r="K1196" s="1"/>
    </row>
    <row r="1197" spans="11:11" x14ac:dyDescent="0.25">
      <c r="K1197" s="1"/>
    </row>
    <row r="1198" spans="11:11" x14ac:dyDescent="0.25">
      <c r="K1198" s="1"/>
    </row>
    <row r="1199" spans="11:11" x14ac:dyDescent="0.25">
      <c r="K1199" s="1"/>
    </row>
    <row r="1200" spans="11:11" x14ac:dyDescent="0.25">
      <c r="K1200" s="1"/>
    </row>
    <row r="1201" spans="11:11" x14ac:dyDescent="0.25">
      <c r="K1201" s="1"/>
    </row>
    <row r="1202" spans="11:11" x14ac:dyDescent="0.25">
      <c r="K1202" s="1"/>
    </row>
    <row r="1203" spans="11:11" x14ac:dyDescent="0.25">
      <c r="K1203" s="1"/>
    </row>
    <row r="1204" spans="11:11" x14ac:dyDescent="0.25">
      <c r="K1204" s="1"/>
    </row>
    <row r="1205" spans="11:11" x14ac:dyDescent="0.25">
      <c r="K1205" s="1"/>
    </row>
    <row r="1206" spans="11:11" x14ac:dyDescent="0.25">
      <c r="K1206" s="1"/>
    </row>
    <row r="1207" spans="11:11" x14ac:dyDescent="0.25">
      <c r="K1207" s="1"/>
    </row>
    <row r="1208" spans="11:11" x14ac:dyDescent="0.25">
      <c r="K1208" s="1"/>
    </row>
    <row r="1209" spans="11:11" x14ac:dyDescent="0.25">
      <c r="K1209" s="1"/>
    </row>
    <row r="1210" spans="11:11" x14ac:dyDescent="0.25">
      <c r="K1210" s="1"/>
    </row>
    <row r="1211" spans="11:11" x14ac:dyDescent="0.25">
      <c r="K1211" s="1"/>
    </row>
    <row r="1212" spans="11:11" x14ac:dyDescent="0.25">
      <c r="K1212" s="1"/>
    </row>
    <row r="1213" spans="11:11" x14ac:dyDescent="0.25">
      <c r="K1213" s="1"/>
    </row>
    <row r="1214" spans="11:11" x14ac:dyDescent="0.25">
      <c r="K1214" s="1"/>
    </row>
    <row r="1215" spans="11:11" x14ac:dyDescent="0.25">
      <c r="K1215" s="1"/>
    </row>
    <row r="1216" spans="11:11" x14ac:dyDescent="0.25">
      <c r="K1216" s="1"/>
    </row>
    <row r="1217" spans="11:11" x14ac:dyDescent="0.25">
      <c r="K1217" s="1"/>
    </row>
    <row r="1218" spans="11:11" x14ac:dyDescent="0.25">
      <c r="K1218" s="1"/>
    </row>
    <row r="1219" spans="11:11" x14ac:dyDescent="0.25">
      <c r="K1219" s="1"/>
    </row>
    <row r="1220" spans="11:11" x14ac:dyDescent="0.25">
      <c r="K1220" s="1"/>
    </row>
    <row r="1221" spans="11:11" x14ac:dyDescent="0.25">
      <c r="K1221" s="1"/>
    </row>
    <row r="1222" spans="11:11" x14ac:dyDescent="0.25">
      <c r="K1222" s="1"/>
    </row>
    <row r="1223" spans="11:11" x14ac:dyDescent="0.25">
      <c r="K1223" s="1"/>
    </row>
    <row r="1224" spans="11:11" x14ac:dyDescent="0.25">
      <c r="K1224" s="1"/>
    </row>
    <row r="1225" spans="11:11" x14ac:dyDescent="0.25">
      <c r="K1225" s="1"/>
    </row>
    <row r="1226" spans="11:11" x14ac:dyDescent="0.25">
      <c r="K1226" s="1"/>
    </row>
    <row r="1227" spans="11:11" x14ac:dyDescent="0.25">
      <c r="K1227" s="1"/>
    </row>
    <row r="1228" spans="11:11" x14ac:dyDescent="0.25">
      <c r="K1228" s="1"/>
    </row>
    <row r="1229" spans="11:11" x14ac:dyDescent="0.25">
      <c r="K1229" s="1"/>
    </row>
    <row r="1230" spans="11:11" x14ac:dyDescent="0.25">
      <c r="K1230" s="1"/>
    </row>
    <row r="1231" spans="11:11" x14ac:dyDescent="0.25">
      <c r="K1231" s="1"/>
    </row>
    <row r="1232" spans="11:11" x14ac:dyDescent="0.25">
      <c r="K1232" s="1"/>
    </row>
    <row r="1233" spans="11:11" x14ac:dyDescent="0.25">
      <c r="K1233" s="1"/>
    </row>
    <row r="1234" spans="11:11" x14ac:dyDescent="0.25">
      <c r="K1234" s="1"/>
    </row>
    <row r="1235" spans="11:11" x14ac:dyDescent="0.25">
      <c r="K1235" s="1"/>
    </row>
    <row r="1236" spans="11:11" x14ac:dyDescent="0.25">
      <c r="K1236" s="1"/>
    </row>
    <row r="1237" spans="11:11" x14ac:dyDescent="0.25">
      <c r="K1237" s="1"/>
    </row>
    <row r="1238" spans="11:11" x14ac:dyDescent="0.25">
      <c r="K1238" s="1"/>
    </row>
    <row r="1239" spans="11:11" x14ac:dyDescent="0.25">
      <c r="K1239" s="1"/>
    </row>
    <row r="1240" spans="11:11" x14ac:dyDescent="0.25">
      <c r="K1240" s="1"/>
    </row>
    <row r="1241" spans="11:11" x14ac:dyDescent="0.25">
      <c r="K1241" s="1"/>
    </row>
    <row r="1242" spans="11:11" x14ac:dyDescent="0.25">
      <c r="K1242" s="1"/>
    </row>
    <row r="1243" spans="11:11" x14ac:dyDescent="0.25">
      <c r="K1243" s="1"/>
    </row>
    <row r="1244" spans="11:11" x14ac:dyDescent="0.25">
      <c r="K1244" s="1"/>
    </row>
    <row r="1245" spans="11:11" x14ac:dyDescent="0.25">
      <c r="K1245" s="1"/>
    </row>
    <row r="1246" spans="11:11" x14ac:dyDescent="0.25">
      <c r="K1246" s="1"/>
    </row>
    <row r="1247" spans="11:11" x14ac:dyDescent="0.25">
      <c r="K1247" s="1"/>
    </row>
    <row r="1248" spans="11:11" x14ac:dyDescent="0.25">
      <c r="K1248" s="1"/>
    </row>
    <row r="1249" spans="11:11" x14ac:dyDescent="0.25">
      <c r="K1249" s="1"/>
    </row>
    <row r="1250" spans="11:11" x14ac:dyDescent="0.25">
      <c r="K1250" s="1"/>
    </row>
    <row r="1251" spans="11:11" x14ac:dyDescent="0.25">
      <c r="K1251" s="1"/>
    </row>
    <row r="1252" spans="11:11" x14ac:dyDescent="0.25">
      <c r="K1252" s="1"/>
    </row>
    <row r="1253" spans="11:11" x14ac:dyDescent="0.25">
      <c r="K1253" s="1"/>
    </row>
    <row r="1254" spans="11:11" x14ac:dyDescent="0.25">
      <c r="K1254" s="1"/>
    </row>
    <row r="1255" spans="11:11" x14ac:dyDescent="0.25">
      <c r="K1255" s="1"/>
    </row>
    <row r="1256" spans="11:11" x14ac:dyDescent="0.25">
      <c r="K1256" s="1"/>
    </row>
    <row r="1257" spans="11:11" x14ac:dyDescent="0.25">
      <c r="K1257" s="1"/>
    </row>
    <row r="1258" spans="11:11" x14ac:dyDescent="0.25">
      <c r="K1258" s="1"/>
    </row>
    <row r="1259" spans="11:11" x14ac:dyDescent="0.25">
      <c r="K1259" s="1"/>
    </row>
    <row r="1260" spans="11:11" x14ac:dyDescent="0.25">
      <c r="K1260" s="1"/>
    </row>
    <row r="1261" spans="11:11" x14ac:dyDescent="0.25">
      <c r="K1261" s="1"/>
    </row>
    <row r="1262" spans="11:11" x14ac:dyDescent="0.25">
      <c r="K1262" s="1"/>
    </row>
    <row r="1263" spans="11:11" x14ac:dyDescent="0.25">
      <c r="K1263" s="1"/>
    </row>
    <row r="1264" spans="11:11" x14ac:dyDescent="0.25">
      <c r="K1264" s="1"/>
    </row>
    <row r="1265" spans="11:11" x14ac:dyDescent="0.25">
      <c r="K1265" s="1"/>
    </row>
    <row r="1266" spans="11:11" x14ac:dyDescent="0.25">
      <c r="K1266" s="1"/>
    </row>
    <row r="1267" spans="11:11" x14ac:dyDescent="0.25">
      <c r="K1267" s="1"/>
    </row>
    <row r="1268" spans="11:11" x14ac:dyDescent="0.25">
      <c r="K1268" s="1"/>
    </row>
    <row r="1269" spans="11:11" x14ac:dyDescent="0.25">
      <c r="K1269" s="1"/>
    </row>
    <row r="1270" spans="11:11" x14ac:dyDescent="0.25">
      <c r="K1270" s="1"/>
    </row>
    <row r="1271" spans="11:11" x14ac:dyDescent="0.25">
      <c r="K1271" s="1"/>
    </row>
    <row r="1272" spans="11:11" x14ac:dyDescent="0.25">
      <c r="K1272" s="1"/>
    </row>
    <row r="1273" spans="11:11" x14ac:dyDescent="0.25">
      <c r="K1273" s="1"/>
    </row>
    <row r="1274" spans="11:11" x14ac:dyDescent="0.25">
      <c r="K1274" s="1"/>
    </row>
    <row r="1275" spans="11:11" x14ac:dyDescent="0.25">
      <c r="K1275" s="1"/>
    </row>
    <row r="1276" spans="11:11" x14ac:dyDescent="0.25">
      <c r="K1276" s="1"/>
    </row>
    <row r="1277" spans="11:11" x14ac:dyDescent="0.25">
      <c r="K1277" s="1"/>
    </row>
    <row r="1278" spans="11:11" x14ac:dyDescent="0.25">
      <c r="K1278" s="1"/>
    </row>
    <row r="1279" spans="11:11" x14ac:dyDescent="0.25">
      <c r="K1279" s="1"/>
    </row>
    <row r="1280" spans="11:11" x14ac:dyDescent="0.25">
      <c r="K1280" s="1"/>
    </row>
    <row r="1281" spans="11:11" x14ac:dyDescent="0.25">
      <c r="K1281" s="1"/>
    </row>
    <row r="1282" spans="11:11" x14ac:dyDescent="0.25">
      <c r="K1282" s="1"/>
    </row>
    <row r="1283" spans="11:11" x14ac:dyDescent="0.25">
      <c r="K1283" s="1"/>
    </row>
    <row r="1284" spans="11:11" x14ac:dyDescent="0.25">
      <c r="K1284" s="1"/>
    </row>
    <row r="1285" spans="11:11" x14ac:dyDescent="0.25">
      <c r="K1285" s="1"/>
    </row>
    <row r="1286" spans="11:11" x14ac:dyDescent="0.25">
      <c r="K1286" s="1"/>
    </row>
    <row r="1287" spans="11:11" x14ac:dyDescent="0.25">
      <c r="K1287" s="1"/>
    </row>
    <row r="1288" spans="11:11" x14ac:dyDescent="0.25">
      <c r="K1288" s="1"/>
    </row>
    <row r="1289" spans="11:11" x14ac:dyDescent="0.25">
      <c r="K1289" s="1"/>
    </row>
    <row r="1290" spans="11:11" x14ac:dyDescent="0.25">
      <c r="K1290" s="1"/>
    </row>
    <row r="1291" spans="11:11" x14ac:dyDescent="0.25">
      <c r="K1291" s="1"/>
    </row>
    <row r="1292" spans="11:11" x14ac:dyDescent="0.25">
      <c r="K1292" s="1"/>
    </row>
    <row r="1293" spans="11:11" x14ac:dyDescent="0.25">
      <c r="K1293" s="1"/>
    </row>
    <row r="1294" spans="11:11" x14ac:dyDescent="0.25">
      <c r="K1294" s="1"/>
    </row>
    <row r="1295" spans="11:11" x14ac:dyDescent="0.25">
      <c r="K1295" s="1"/>
    </row>
    <row r="1296" spans="11:11" x14ac:dyDescent="0.25">
      <c r="K1296" s="1"/>
    </row>
    <row r="1297" spans="11:11" x14ac:dyDescent="0.25">
      <c r="K1297" s="1"/>
    </row>
    <row r="1298" spans="11:11" x14ac:dyDescent="0.25">
      <c r="K1298" s="1"/>
    </row>
    <row r="1299" spans="11:11" x14ac:dyDescent="0.25">
      <c r="K1299" s="1"/>
    </row>
    <row r="1300" spans="11:11" x14ac:dyDescent="0.25">
      <c r="K1300" s="1"/>
    </row>
    <row r="1301" spans="11:11" x14ac:dyDescent="0.25">
      <c r="K1301" s="1"/>
    </row>
    <row r="1302" spans="11:11" x14ac:dyDescent="0.25">
      <c r="K1302" s="1"/>
    </row>
    <row r="1303" spans="11:11" x14ac:dyDescent="0.25">
      <c r="K1303" s="1"/>
    </row>
    <row r="1304" spans="11:11" x14ac:dyDescent="0.25">
      <c r="K1304" s="1"/>
    </row>
    <row r="1305" spans="11:11" x14ac:dyDescent="0.25">
      <c r="K1305" s="1"/>
    </row>
    <row r="1306" spans="11:11" x14ac:dyDescent="0.25">
      <c r="K1306" s="1"/>
    </row>
    <row r="1307" spans="11:11" x14ac:dyDescent="0.25">
      <c r="K1307" s="1"/>
    </row>
    <row r="1308" spans="11:11" x14ac:dyDescent="0.25">
      <c r="K1308" s="1"/>
    </row>
    <row r="1309" spans="11:11" x14ac:dyDescent="0.25">
      <c r="K1309" s="1"/>
    </row>
    <row r="1310" spans="11:11" x14ac:dyDescent="0.25">
      <c r="K1310" s="1"/>
    </row>
    <row r="1311" spans="11:11" x14ac:dyDescent="0.25">
      <c r="K1311" s="1"/>
    </row>
    <row r="1312" spans="11:11" x14ac:dyDescent="0.25">
      <c r="K1312" s="1"/>
    </row>
    <row r="1313" spans="11:11" x14ac:dyDescent="0.25">
      <c r="K1313" s="1"/>
    </row>
    <row r="1314" spans="11:11" x14ac:dyDescent="0.25">
      <c r="K1314" s="1"/>
    </row>
    <row r="1315" spans="11:11" x14ac:dyDescent="0.25">
      <c r="K1315" s="1"/>
    </row>
    <row r="1316" spans="11:11" x14ac:dyDescent="0.25">
      <c r="K1316" s="1"/>
    </row>
    <row r="1317" spans="11:11" x14ac:dyDescent="0.25">
      <c r="K1317" s="1"/>
    </row>
    <row r="1318" spans="11:11" x14ac:dyDescent="0.25">
      <c r="K1318" s="1"/>
    </row>
    <row r="1319" spans="11:11" x14ac:dyDescent="0.25">
      <c r="K1319" s="1"/>
    </row>
    <row r="1320" spans="11:11" x14ac:dyDescent="0.25">
      <c r="K1320" s="1"/>
    </row>
    <row r="1321" spans="11:11" x14ac:dyDescent="0.25">
      <c r="K1321" s="1"/>
    </row>
    <row r="1322" spans="11:11" x14ac:dyDescent="0.25">
      <c r="K1322" s="1"/>
    </row>
    <row r="1323" spans="11:11" x14ac:dyDescent="0.25">
      <c r="K1323" s="1"/>
    </row>
    <row r="1324" spans="11:11" x14ac:dyDescent="0.25">
      <c r="K1324" s="1"/>
    </row>
    <row r="1325" spans="11:11" x14ac:dyDescent="0.25">
      <c r="K1325" s="1"/>
    </row>
    <row r="1326" spans="11:11" x14ac:dyDescent="0.25">
      <c r="K1326" s="1"/>
    </row>
    <row r="1327" spans="11:11" x14ac:dyDescent="0.25">
      <c r="K1327" s="1"/>
    </row>
    <row r="1328" spans="11:11" x14ac:dyDescent="0.25">
      <c r="K1328" s="1"/>
    </row>
    <row r="1329" spans="11:11" x14ac:dyDescent="0.25">
      <c r="K1329" s="1"/>
    </row>
    <row r="1330" spans="11:11" x14ac:dyDescent="0.25">
      <c r="K1330" s="1"/>
    </row>
    <row r="1331" spans="11:11" x14ac:dyDescent="0.25">
      <c r="K1331" s="1"/>
    </row>
    <row r="1332" spans="11:11" x14ac:dyDescent="0.25">
      <c r="K1332" s="1"/>
    </row>
    <row r="1333" spans="11:11" x14ac:dyDescent="0.25">
      <c r="K1333" s="1"/>
    </row>
    <row r="1334" spans="11:11" x14ac:dyDescent="0.25">
      <c r="K1334" s="1"/>
    </row>
    <row r="1335" spans="11:11" x14ac:dyDescent="0.25">
      <c r="K1335" s="1"/>
    </row>
    <row r="1336" spans="11:11" x14ac:dyDescent="0.25">
      <c r="K1336" s="1"/>
    </row>
    <row r="1337" spans="11:11" x14ac:dyDescent="0.25">
      <c r="K1337" s="1"/>
    </row>
    <row r="1338" spans="11:11" x14ac:dyDescent="0.25">
      <c r="K1338" s="1"/>
    </row>
    <row r="1339" spans="11:11" x14ac:dyDescent="0.25">
      <c r="K1339" s="1"/>
    </row>
    <row r="1340" spans="11:11" x14ac:dyDescent="0.25">
      <c r="K1340" s="1"/>
    </row>
    <row r="1341" spans="11:11" x14ac:dyDescent="0.25">
      <c r="K1341" s="1"/>
    </row>
    <row r="1342" spans="11:11" x14ac:dyDescent="0.25">
      <c r="K1342" s="1"/>
    </row>
    <row r="1343" spans="11:11" x14ac:dyDescent="0.25">
      <c r="K1343" s="1"/>
    </row>
    <row r="1344" spans="11:11" x14ac:dyDescent="0.25">
      <c r="K1344" s="1"/>
    </row>
    <row r="1345" spans="11:11" x14ac:dyDescent="0.25">
      <c r="K1345" s="1"/>
    </row>
    <row r="1346" spans="11:11" x14ac:dyDescent="0.25">
      <c r="K1346" s="1"/>
    </row>
    <row r="1347" spans="11:11" x14ac:dyDescent="0.25">
      <c r="K1347" s="1"/>
    </row>
    <row r="1348" spans="11:11" x14ac:dyDescent="0.25">
      <c r="K1348" s="1"/>
    </row>
    <row r="1349" spans="11:11" x14ac:dyDescent="0.25">
      <c r="K1349" s="1"/>
    </row>
    <row r="1350" spans="11:11" x14ac:dyDescent="0.25">
      <c r="K1350" s="1"/>
    </row>
    <row r="1351" spans="11:11" x14ac:dyDescent="0.25">
      <c r="K1351" s="1"/>
    </row>
    <row r="1352" spans="11:11" x14ac:dyDescent="0.25">
      <c r="K1352" s="1"/>
    </row>
    <row r="1353" spans="11:11" x14ac:dyDescent="0.25">
      <c r="K1353" s="1"/>
    </row>
    <row r="1354" spans="11:11" x14ac:dyDescent="0.25">
      <c r="K1354" s="1"/>
    </row>
    <row r="1355" spans="11:11" x14ac:dyDescent="0.25">
      <c r="K1355" s="1"/>
    </row>
    <row r="1356" spans="11:11" x14ac:dyDescent="0.25">
      <c r="K1356" s="1"/>
    </row>
    <row r="1357" spans="11:11" x14ac:dyDescent="0.25">
      <c r="K1357" s="1"/>
    </row>
    <row r="1358" spans="11:11" x14ac:dyDescent="0.25">
      <c r="K1358" s="1"/>
    </row>
    <row r="1359" spans="11:11" x14ac:dyDescent="0.25">
      <c r="K1359" s="1"/>
    </row>
    <row r="1360" spans="11:11" x14ac:dyDescent="0.25">
      <c r="K1360" s="1"/>
    </row>
    <row r="1361" spans="11:11" x14ac:dyDescent="0.25">
      <c r="K1361" s="1"/>
    </row>
    <row r="1362" spans="11:11" x14ac:dyDescent="0.25">
      <c r="K1362" s="1"/>
    </row>
    <row r="1363" spans="11:11" x14ac:dyDescent="0.25">
      <c r="K1363" s="1"/>
    </row>
    <row r="1364" spans="11:11" x14ac:dyDescent="0.25">
      <c r="K1364" s="1"/>
    </row>
    <row r="1365" spans="11:11" x14ac:dyDescent="0.25">
      <c r="K1365" s="1"/>
    </row>
    <row r="1366" spans="11:11" x14ac:dyDescent="0.25">
      <c r="K1366" s="1"/>
    </row>
    <row r="1367" spans="11:11" x14ac:dyDescent="0.25">
      <c r="K1367" s="1"/>
    </row>
    <row r="1368" spans="11:11" x14ac:dyDescent="0.25">
      <c r="K1368" s="1"/>
    </row>
    <row r="1369" spans="11:11" x14ac:dyDescent="0.25">
      <c r="K1369" s="1"/>
    </row>
    <row r="1370" spans="11:11" x14ac:dyDescent="0.25">
      <c r="K1370" s="1"/>
    </row>
    <row r="1371" spans="11:11" x14ac:dyDescent="0.25">
      <c r="K1371" s="1"/>
    </row>
    <row r="1372" spans="11:11" x14ac:dyDescent="0.25">
      <c r="K1372" s="1"/>
    </row>
    <row r="1373" spans="11:11" x14ac:dyDescent="0.25">
      <c r="K1373" s="1"/>
    </row>
    <row r="1374" spans="11:11" x14ac:dyDescent="0.25">
      <c r="K1374" s="1"/>
    </row>
    <row r="1375" spans="11:11" x14ac:dyDescent="0.25">
      <c r="K1375" s="1"/>
    </row>
    <row r="1376" spans="11:11" x14ac:dyDescent="0.25">
      <c r="K1376" s="1"/>
    </row>
    <row r="1377" spans="11:11" x14ac:dyDescent="0.25">
      <c r="K1377" s="1"/>
    </row>
    <row r="1378" spans="11:11" x14ac:dyDescent="0.25">
      <c r="K1378" s="1"/>
    </row>
    <row r="1379" spans="11:11" x14ac:dyDescent="0.25">
      <c r="K1379" s="1"/>
    </row>
    <row r="1380" spans="11:11" x14ac:dyDescent="0.25">
      <c r="K1380" s="1"/>
    </row>
    <row r="1381" spans="11:11" x14ac:dyDescent="0.25">
      <c r="K1381" s="1"/>
    </row>
    <row r="1382" spans="11:11" x14ac:dyDescent="0.25">
      <c r="K1382" s="1"/>
    </row>
    <row r="1383" spans="11:11" x14ac:dyDescent="0.25">
      <c r="K1383" s="1"/>
    </row>
    <row r="1384" spans="11:11" x14ac:dyDescent="0.25">
      <c r="K1384" s="1"/>
    </row>
    <row r="1385" spans="11:11" x14ac:dyDescent="0.25">
      <c r="K1385" s="1"/>
    </row>
    <row r="1386" spans="11:11" x14ac:dyDescent="0.25">
      <c r="K1386" s="1"/>
    </row>
    <row r="1387" spans="11:11" x14ac:dyDescent="0.25">
      <c r="K1387" s="1"/>
    </row>
    <row r="1388" spans="11:11" x14ac:dyDescent="0.25">
      <c r="K1388" s="1"/>
    </row>
    <row r="1389" spans="11:11" x14ac:dyDescent="0.25">
      <c r="K1389" s="1"/>
    </row>
    <row r="1390" spans="11:11" x14ac:dyDescent="0.25">
      <c r="K1390" s="1"/>
    </row>
    <row r="1391" spans="11:11" x14ac:dyDescent="0.25">
      <c r="K1391" s="1"/>
    </row>
    <row r="1392" spans="11:11" x14ac:dyDescent="0.25">
      <c r="K1392" s="1"/>
    </row>
    <row r="1393" spans="11:11" x14ac:dyDescent="0.25">
      <c r="K1393" s="1"/>
    </row>
    <row r="1394" spans="11:11" x14ac:dyDescent="0.25">
      <c r="K1394" s="1"/>
    </row>
    <row r="1395" spans="11:11" x14ac:dyDescent="0.25">
      <c r="K1395" s="1"/>
    </row>
    <row r="1396" spans="11:11" x14ac:dyDescent="0.25">
      <c r="K1396" s="1"/>
    </row>
    <row r="1397" spans="11:11" x14ac:dyDescent="0.25">
      <c r="K1397" s="1"/>
    </row>
    <row r="1398" spans="11:11" x14ac:dyDescent="0.25">
      <c r="K1398" s="1"/>
    </row>
    <row r="1399" spans="11:11" x14ac:dyDescent="0.25">
      <c r="K1399" s="1"/>
    </row>
    <row r="1400" spans="11:11" x14ac:dyDescent="0.25">
      <c r="K1400" s="1"/>
    </row>
    <row r="1401" spans="11:11" x14ac:dyDescent="0.25">
      <c r="K1401" s="1"/>
    </row>
    <row r="1402" spans="11:11" x14ac:dyDescent="0.25">
      <c r="K1402" s="1"/>
    </row>
    <row r="1403" spans="11:11" x14ac:dyDescent="0.25">
      <c r="K1403" s="1"/>
    </row>
    <row r="1404" spans="11:11" x14ac:dyDescent="0.25">
      <c r="K1404" s="1"/>
    </row>
    <row r="1405" spans="11:11" x14ac:dyDescent="0.25">
      <c r="K1405" s="1"/>
    </row>
    <row r="1406" spans="11:11" x14ac:dyDescent="0.25">
      <c r="K1406" s="1"/>
    </row>
    <row r="1407" spans="11:11" x14ac:dyDescent="0.25">
      <c r="K1407" s="1"/>
    </row>
    <row r="1408" spans="11:11" x14ac:dyDescent="0.25">
      <c r="K1408" s="1"/>
    </row>
    <row r="1409" spans="11:11" x14ac:dyDescent="0.25">
      <c r="K1409" s="1"/>
    </row>
    <row r="1410" spans="11:11" x14ac:dyDescent="0.25">
      <c r="K1410" s="1"/>
    </row>
    <row r="1411" spans="11:11" x14ac:dyDescent="0.25">
      <c r="K1411" s="1"/>
    </row>
    <row r="1412" spans="11:11" x14ac:dyDescent="0.25">
      <c r="K1412" s="1"/>
    </row>
    <row r="1413" spans="11:11" x14ac:dyDescent="0.25">
      <c r="K1413" s="1"/>
    </row>
    <row r="1414" spans="11:11" x14ac:dyDescent="0.25">
      <c r="K1414" s="1"/>
    </row>
    <row r="1415" spans="11:11" x14ac:dyDescent="0.25">
      <c r="K1415" s="1"/>
    </row>
    <row r="1416" spans="11:11" x14ac:dyDescent="0.25">
      <c r="K1416" s="1"/>
    </row>
    <row r="1417" spans="11:11" x14ac:dyDescent="0.25">
      <c r="K1417" s="1"/>
    </row>
    <row r="1418" spans="11:11" x14ac:dyDescent="0.25">
      <c r="K1418" s="1"/>
    </row>
    <row r="1419" spans="11:11" x14ac:dyDescent="0.25">
      <c r="K1419" s="1"/>
    </row>
    <row r="1420" spans="11:11" x14ac:dyDescent="0.25">
      <c r="K1420" s="1"/>
    </row>
    <row r="1421" spans="11:11" x14ac:dyDescent="0.25">
      <c r="K1421" s="1"/>
    </row>
    <row r="1422" spans="11:11" x14ac:dyDescent="0.25">
      <c r="K1422" s="1"/>
    </row>
    <row r="1423" spans="11:11" x14ac:dyDescent="0.25">
      <c r="K1423" s="1"/>
    </row>
    <row r="1424" spans="11:11" x14ac:dyDescent="0.25">
      <c r="K1424" s="1"/>
    </row>
    <row r="1425" spans="11:11" x14ac:dyDescent="0.25">
      <c r="K1425" s="1"/>
    </row>
    <row r="1426" spans="11:11" x14ac:dyDescent="0.25">
      <c r="K1426" s="1"/>
    </row>
    <row r="1427" spans="11:11" x14ac:dyDescent="0.25">
      <c r="K1427" s="1"/>
    </row>
    <row r="1428" spans="11:11" x14ac:dyDescent="0.25">
      <c r="K1428" s="1"/>
    </row>
    <row r="1429" spans="11:11" x14ac:dyDescent="0.25">
      <c r="K1429" s="1"/>
    </row>
    <row r="1430" spans="11:11" x14ac:dyDescent="0.25">
      <c r="K1430" s="1"/>
    </row>
    <row r="1431" spans="11:11" x14ac:dyDescent="0.25">
      <c r="K1431" s="1"/>
    </row>
    <row r="1432" spans="11:11" x14ac:dyDescent="0.25">
      <c r="K1432" s="1"/>
    </row>
    <row r="1433" spans="11:11" x14ac:dyDescent="0.25">
      <c r="K1433" s="1"/>
    </row>
    <row r="1434" spans="11:11" x14ac:dyDescent="0.25">
      <c r="K1434" s="1"/>
    </row>
    <row r="1435" spans="11:11" x14ac:dyDescent="0.25">
      <c r="K1435" s="1"/>
    </row>
    <row r="1436" spans="11:11" x14ac:dyDescent="0.25">
      <c r="K1436" s="1"/>
    </row>
    <row r="1437" spans="11:11" x14ac:dyDescent="0.25">
      <c r="K1437" s="1"/>
    </row>
    <row r="1438" spans="11:11" x14ac:dyDescent="0.25">
      <c r="K1438" s="1"/>
    </row>
    <row r="1439" spans="11:11" x14ac:dyDescent="0.25">
      <c r="K1439" s="1"/>
    </row>
    <row r="1440" spans="11:11" x14ac:dyDescent="0.25">
      <c r="K1440" s="1"/>
    </row>
    <row r="1441" spans="11:11" x14ac:dyDescent="0.25">
      <c r="K1441" s="1"/>
    </row>
    <row r="1442" spans="11:11" x14ac:dyDescent="0.25">
      <c r="K1442" s="1"/>
    </row>
    <row r="1443" spans="11:11" x14ac:dyDescent="0.25">
      <c r="K1443" s="1"/>
    </row>
    <row r="1444" spans="11:11" x14ac:dyDescent="0.25">
      <c r="K1444" s="1"/>
    </row>
    <row r="1445" spans="11:11" x14ac:dyDescent="0.25">
      <c r="K1445" s="1"/>
    </row>
    <row r="1446" spans="11:11" x14ac:dyDescent="0.25">
      <c r="K1446" s="1"/>
    </row>
    <row r="1447" spans="11:11" x14ac:dyDescent="0.25">
      <c r="K1447" s="1"/>
    </row>
    <row r="1448" spans="11:11" x14ac:dyDescent="0.25">
      <c r="K1448" s="1"/>
    </row>
    <row r="1449" spans="11:11" x14ac:dyDescent="0.25">
      <c r="K1449" s="1"/>
    </row>
    <row r="1450" spans="11:11" x14ac:dyDescent="0.25">
      <c r="K1450" s="1"/>
    </row>
    <row r="1451" spans="11:11" x14ac:dyDescent="0.25">
      <c r="K1451" s="1"/>
    </row>
    <row r="1452" spans="11:11" x14ac:dyDescent="0.25">
      <c r="K1452" s="1"/>
    </row>
    <row r="1453" spans="11:11" x14ac:dyDescent="0.25">
      <c r="K1453" s="1"/>
    </row>
    <row r="1454" spans="11:11" x14ac:dyDescent="0.25">
      <c r="K1454" s="1"/>
    </row>
    <row r="1455" spans="11:11" x14ac:dyDescent="0.25">
      <c r="K1455" s="1"/>
    </row>
    <row r="1456" spans="11:11" x14ac:dyDescent="0.25">
      <c r="K1456" s="1"/>
    </row>
    <row r="1457" spans="11:11" x14ac:dyDescent="0.25">
      <c r="K1457" s="1"/>
    </row>
    <row r="1458" spans="11:11" x14ac:dyDescent="0.25">
      <c r="K1458" s="1"/>
    </row>
    <row r="1459" spans="11:11" x14ac:dyDescent="0.25">
      <c r="K1459" s="1"/>
    </row>
    <row r="1460" spans="11:11" x14ac:dyDescent="0.25">
      <c r="K1460" s="1"/>
    </row>
    <row r="1461" spans="11:11" x14ac:dyDescent="0.25">
      <c r="K1461" s="1"/>
    </row>
    <row r="1462" spans="11:11" x14ac:dyDescent="0.25">
      <c r="K1462" s="1"/>
    </row>
    <row r="1463" spans="11:11" x14ac:dyDescent="0.25">
      <c r="K1463" s="1"/>
    </row>
    <row r="1464" spans="11:11" x14ac:dyDescent="0.25">
      <c r="K1464" s="1"/>
    </row>
    <row r="1465" spans="11:11" x14ac:dyDescent="0.25">
      <c r="K1465" s="1"/>
    </row>
    <row r="1466" spans="11:11" x14ac:dyDescent="0.25">
      <c r="K1466" s="1"/>
    </row>
    <row r="1467" spans="11:11" x14ac:dyDescent="0.25">
      <c r="K1467" s="1"/>
    </row>
    <row r="1468" spans="11:11" x14ac:dyDescent="0.25">
      <c r="K1468" s="1"/>
    </row>
    <row r="1469" spans="11:11" x14ac:dyDescent="0.25">
      <c r="K1469" s="1"/>
    </row>
    <row r="1470" spans="11:11" x14ac:dyDescent="0.25">
      <c r="K1470" s="1"/>
    </row>
    <row r="1471" spans="11:11" x14ac:dyDescent="0.25">
      <c r="K1471" s="1"/>
    </row>
    <row r="1472" spans="11:11" x14ac:dyDescent="0.25">
      <c r="K1472" s="1"/>
    </row>
    <row r="1473" spans="11:11" x14ac:dyDescent="0.25">
      <c r="K1473" s="1"/>
    </row>
    <row r="1474" spans="11:11" x14ac:dyDescent="0.25">
      <c r="K1474" s="1"/>
    </row>
    <row r="1475" spans="11:11" x14ac:dyDescent="0.25">
      <c r="K1475" s="1"/>
    </row>
    <row r="1476" spans="11:11" x14ac:dyDescent="0.25">
      <c r="K1476" s="1"/>
    </row>
    <row r="1477" spans="11:11" x14ac:dyDescent="0.25">
      <c r="K1477" s="1"/>
    </row>
    <row r="1478" spans="11:11" x14ac:dyDescent="0.25">
      <c r="K1478" s="1"/>
    </row>
    <row r="1479" spans="11:11" x14ac:dyDescent="0.25">
      <c r="K1479" s="1"/>
    </row>
    <row r="1480" spans="11:11" x14ac:dyDescent="0.25">
      <c r="K1480" s="1"/>
    </row>
    <row r="1481" spans="11:11" x14ac:dyDescent="0.25">
      <c r="K1481" s="1"/>
    </row>
    <row r="1482" spans="11:11" x14ac:dyDescent="0.25">
      <c r="K1482" s="1"/>
    </row>
    <row r="1483" spans="11:11" x14ac:dyDescent="0.25">
      <c r="K1483" s="1"/>
    </row>
    <row r="1484" spans="11:11" x14ac:dyDescent="0.25">
      <c r="K1484" s="1"/>
    </row>
    <row r="1485" spans="11:11" x14ac:dyDescent="0.25">
      <c r="K1485" s="1"/>
    </row>
    <row r="1486" spans="11:11" x14ac:dyDescent="0.25">
      <c r="K1486" s="1"/>
    </row>
    <row r="1487" spans="11:11" x14ac:dyDescent="0.25">
      <c r="K1487" s="1"/>
    </row>
    <row r="1488" spans="11:11" x14ac:dyDescent="0.25">
      <c r="K1488" s="1"/>
    </row>
    <row r="1489" spans="11:11" x14ac:dyDescent="0.25">
      <c r="K1489" s="1"/>
    </row>
    <row r="1490" spans="11:11" x14ac:dyDescent="0.25">
      <c r="K1490" s="1"/>
    </row>
    <row r="1491" spans="11:11" x14ac:dyDescent="0.25">
      <c r="K1491" s="1"/>
    </row>
    <row r="1492" spans="11:11" x14ac:dyDescent="0.25">
      <c r="K1492" s="1"/>
    </row>
    <row r="1493" spans="11:11" x14ac:dyDescent="0.25">
      <c r="K1493" s="1"/>
    </row>
    <row r="1494" spans="11:11" x14ac:dyDescent="0.25">
      <c r="K1494" s="1"/>
    </row>
    <row r="1495" spans="11:11" x14ac:dyDescent="0.25">
      <c r="K1495" s="1"/>
    </row>
    <row r="1496" spans="11:11" x14ac:dyDescent="0.25">
      <c r="K1496" s="1"/>
    </row>
    <row r="1497" spans="11:11" x14ac:dyDescent="0.25">
      <c r="K1497" s="1"/>
    </row>
    <row r="1498" spans="11:11" x14ac:dyDescent="0.25">
      <c r="K1498" s="1"/>
    </row>
    <row r="1499" spans="11:11" x14ac:dyDescent="0.25">
      <c r="K1499" s="1"/>
    </row>
    <row r="1500" spans="11:11" x14ac:dyDescent="0.25">
      <c r="K1500" s="1"/>
    </row>
    <row r="1501" spans="11:11" x14ac:dyDescent="0.25">
      <c r="K1501" s="1"/>
    </row>
    <row r="1502" spans="11:11" x14ac:dyDescent="0.25">
      <c r="K1502" s="1"/>
    </row>
    <row r="1503" spans="11:11" x14ac:dyDescent="0.25">
      <c r="K1503" s="1"/>
    </row>
    <row r="1504" spans="11:11" x14ac:dyDescent="0.25">
      <c r="K1504" s="1"/>
    </row>
    <row r="1505" spans="11:11" x14ac:dyDescent="0.25">
      <c r="K1505" s="1"/>
    </row>
    <row r="1506" spans="11:11" x14ac:dyDescent="0.25">
      <c r="K1506" s="1"/>
    </row>
    <row r="1507" spans="11:11" x14ac:dyDescent="0.25">
      <c r="K1507" s="1"/>
    </row>
    <row r="1508" spans="11:11" x14ac:dyDescent="0.25">
      <c r="K1508" s="1"/>
    </row>
    <row r="1509" spans="11:11" x14ac:dyDescent="0.25">
      <c r="K1509" s="1"/>
    </row>
    <row r="1510" spans="11:11" x14ac:dyDescent="0.25">
      <c r="K1510" s="1"/>
    </row>
    <row r="1511" spans="11:11" x14ac:dyDescent="0.25">
      <c r="K1511" s="1"/>
    </row>
    <row r="1512" spans="11:11" x14ac:dyDescent="0.25">
      <c r="K1512" s="1"/>
    </row>
    <row r="1513" spans="11:11" x14ac:dyDescent="0.25">
      <c r="K1513" s="1"/>
    </row>
    <row r="1514" spans="11:11" x14ac:dyDescent="0.25">
      <c r="K1514" s="1"/>
    </row>
    <row r="1515" spans="11:11" x14ac:dyDescent="0.25">
      <c r="K1515" s="1"/>
    </row>
    <row r="1516" spans="11:11" x14ac:dyDescent="0.25">
      <c r="K1516" s="1"/>
    </row>
    <row r="1517" spans="11:11" x14ac:dyDescent="0.25">
      <c r="K1517" s="1"/>
    </row>
    <row r="1518" spans="11:11" x14ac:dyDescent="0.25">
      <c r="K1518" s="1"/>
    </row>
    <row r="1519" spans="11:11" x14ac:dyDescent="0.25">
      <c r="K1519" s="1"/>
    </row>
    <row r="1520" spans="11:11" x14ac:dyDescent="0.25">
      <c r="K1520" s="1"/>
    </row>
    <row r="1521" spans="11:11" x14ac:dyDescent="0.25">
      <c r="K1521" s="1"/>
    </row>
    <row r="1522" spans="11:11" x14ac:dyDescent="0.25">
      <c r="K1522" s="1"/>
    </row>
    <row r="1523" spans="11:11" x14ac:dyDescent="0.25">
      <c r="K1523" s="1"/>
    </row>
    <row r="1524" spans="11:11" x14ac:dyDescent="0.25">
      <c r="K1524" s="1"/>
    </row>
    <row r="1525" spans="11:11" x14ac:dyDescent="0.25">
      <c r="K1525" s="1"/>
    </row>
    <row r="1526" spans="11:11" x14ac:dyDescent="0.25">
      <c r="K1526" s="1"/>
    </row>
    <row r="1527" spans="11:11" x14ac:dyDescent="0.25">
      <c r="K1527" s="1"/>
    </row>
    <row r="1528" spans="11:11" x14ac:dyDescent="0.25">
      <c r="K1528" s="1"/>
    </row>
    <row r="1529" spans="11:11" x14ac:dyDescent="0.25">
      <c r="K1529" s="1"/>
    </row>
    <row r="1530" spans="11:11" x14ac:dyDescent="0.25">
      <c r="K1530" s="1"/>
    </row>
    <row r="1531" spans="11:11" x14ac:dyDescent="0.25">
      <c r="K1531" s="1"/>
    </row>
    <row r="1532" spans="11:11" x14ac:dyDescent="0.25">
      <c r="K1532" s="1"/>
    </row>
    <row r="1533" spans="11:11" x14ac:dyDescent="0.25">
      <c r="K1533" s="1"/>
    </row>
    <row r="1534" spans="11:11" x14ac:dyDescent="0.25">
      <c r="K1534" s="1"/>
    </row>
    <row r="1535" spans="11:11" x14ac:dyDescent="0.25">
      <c r="K1535" s="1"/>
    </row>
    <row r="1536" spans="11:11" x14ac:dyDescent="0.25">
      <c r="K1536" s="1"/>
    </row>
    <row r="1537" spans="11:11" x14ac:dyDescent="0.25">
      <c r="K1537" s="1"/>
    </row>
    <row r="1538" spans="11:11" x14ac:dyDescent="0.25">
      <c r="K1538" s="1"/>
    </row>
    <row r="1539" spans="11:11" x14ac:dyDescent="0.25">
      <c r="K1539" s="1"/>
    </row>
    <row r="1540" spans="11:11" x14ac:dyDescent="0.25">
      <c r="K1540" s="1"/>
    </row>
    <row r="1541" spans="11:11" x14ac:dyDescent="0.25">
      <c r="K1541" s="1"/>
    </row>
    <row r="1542" spans="11:11" x14ac:dyDescent="0.25">
      <c r="K1542" s="1"/>
    </row>
    <row r="1543" spans="11:11" x14ac:dyDescent="0.25">
      <c r="K1543" s="1"/>
    </row>
    <row r="1544" spans="11:11" x14ac:dyDescent="0.25">
      <c r="K1544" s="1"/>
    </row>
    <row r="1545" spans="11:11" x14ac:dyDescent="0.25">
      <c r="K1545" s="1"/>
    </row>
    <row r="1546" spans="11:11" x14ac:dyDescent="0.25">
      <c r="K1546" s="1"/>
    </row>
    <row r="1547" spans="11:11" x14ac:dyDescent="0.25">
      <c r="K1547" s="1"/>
    </row>
    <row r="1548" spans="11:11" x14ac:dyDescent="0.25">
      <c r="K1548" s="1"/>
    </row>
    <row r="1549" spans="11:11" x14ac:dyDescent="0.25">
      <c r="K1549" s="1"/>
    </row>
    <row r="1550" spans="11:11" x14ac:dyDescent="0.25">
      <c r="K1550" s="1"/>
    </row>
    <row r="1551" spans="11:11" x14ac:dyDescent="0.25">
      <c r="K1551" s="1"/>
    </row>
    <row r="1552" spans="11:11" x14ac:dyDescent="0.25">
      <c r="K1552" s="1"/>
    </row>
    <row r="1553" spans="11:11" x14ac:dyDescent="0.25">
      <c r="K1553" s="1"/>
    </row>
    <row r="1554" spans="11:11" x14ac:dyDescent="0.25">
      <c r="K1554" s="1"/>
    </row>
    <row r="1555" spans="11:11" x14ac:dyDescent="0.25">
      <c r="K1555" s="1"/>
    </row>
    <row r="1556" spans="11:11" x14ac:dyDescent="0.25">
      <c r="K1556" s="1"/>
    </row>
    <row r="1557" spans="11:11" x14ac:dyDescent="0.25">
      <c r="K1557" s="1"/>
    </row>
    <row r="1558" spans="11:11" x14ac:dyDescent="0.25">
      <c r="K1558" s="1"/>
    </row>
    <row r="1559" spans="11:11" x14ac:dyDescent="0.25">
      <c r="K1559" s="1"/>
    </row>
    <row r="1560" spans="11:11" x14ac:dyDescent="0.25">
      <c r="K1560" s="1"/>
    </row>
    <row r="1561" spans="11:11" x14ac:dyDescent="0.25">
      <c r="K1561" s="1"/>
    </row>
    <row r="1562" spans="11:11" x14ac:dyDescent="0.25">
      <c r="K1562" s="1"/>
    </row>
    <row r="1563" spans="11:11" x14ac:dyDescent="0.25">
      <c r="K1563" s="1"/>
    </row>
    <row r="1564" spans="11:11" x14ac:dyDescent="0.25">
      <c r="K1564" s="1"/>
    </row>
    <row r="1565" spans="11:11" x14ac:dyDescent="0.25">
      <c r="K1565" s="1"/>
    </row>
    <row r="1566" spans="11:11" x14ac:dyDescent="0.25">
      <c r="K1566" s="1"/>
    </row>
    <row r="1567" spans="11:11" x14ac:dyDescent="0.25">
      <c r="K1567" s="1"/>
    </row>
    <row r="1568" spans="11:11" x14ac:dyDescent="0.25">
      <c r="K1568" s="1"/>
    </row>
    <row r="1569" spans="11:11" x14ac:dyDescent="0.25">
      <c r="K1569" s="1"/>
    </row>
    <row r="1570" spans="11:11" x14ac:dyDescent="0.25">
      <c r="K1570" s="1"/>
    </row>
    <row r="1571" spans="11:11" x14ac:dyDescent="0.25">
      <c r="K1571" s="1"/>
    </row>
    <row r="1572" spans="11:11" x14ac:dyDescent="0.25">
      <c r="K1572" s="1"/>
    </row>
    <row r="1573" spans="11:11" x14ac:dyDescent="0.25">
      <c r="K1573" s="1"/>
    </row>
    <row r="1574" spans="11:11" x14ac:dyDescent="0.25">
      <c r="K1574" s="1"/>
    </row>
    <row r="1575" spans="11:11" x14ac:dyDescent="0.25">
      <c r="K1575" s="1"/>
    </row>
    <row r="1576" spans="11:11" x14ac:dyDescent="0.25">
      <c r="K1576" s="1"/>
    </row>
    <row r="1577" spans="11:11" x14ac:dyDescent="0.25">
      <c r="K1577" s="1"/>
    </row>
    <row r="1578" spans="11:11" x14ac:dyDescent="0.25">
      <c r="K1578" s="1"/>
    </row>
    <row r="1579" spans="11:11" x14ac:dyDescent="0.25">
      <c r="K1579" s="1"/>
    </row>
    <row r="1580" spans="11:11" x14ac:dyDescent="0.25">
      <c r="K1580" s="1"/>
    </row>
    <row r="1581" spans="11:11" x14ac:dyDescent="0.25">
      <c r="K1581" s="1"/>
    </row>
    <row r="1582" spans="11:11" x14ac:dyDescent="0.25">
      <c r="K1582" s="1"/>
    </row>
    <row r="1583" spans="11:11" x14ac:dyDescent="0.25">
      <c r="K1583" s="1"/>
    </row>
    <row r="1584" spans="11:11" x14ac:dyDescent="0.25">
      <c r="K1584" s="1"/>
    </row>
    <row r="1585" spans="11:11" x14ac:dyDescent="0.25">
      <c r="K1585" s="1"/>
    </row>
    <row r="1586" spans="11:11" x14ac:dyDescent="0.25">
      <c r="K1586" s="1"/>
    </row>
    <row r="1587" spans="11:11" x14ac:dyDescent="0.25">
      <c r="K1587" s="1"/>
    </row>
    <row r="1588" spans="11:11" x14ac:dyDescent="0.25">
      <c r="K1588" s="1"/>
    </row>
    <row r="1589" spans="11:11" x14ac:dyDescent="0.25">
      <c r="K1589" s="1"/>
    </row>
    <row r="1590" spans="11:11" x14ac:dyDescent="0.25">
      <c r="K1590" s="1"/>
    </row>
    <row r="1591" spans="11:11" x14ac:dyDescent="0.25">
      <c r="K1591" s="1"/>
    </row>
    <row r="1592" spans="11:11" x14ac:dyDescent="0.25">
      <c r="K1592" s="1"/>
    </row>
    <row r="1593" spans="11:11" x14ac:dyDescent="0.25">
      <c r="K1593" s="1"/>
    </row>
    <row r="1594" spans="11:11" x14ac:dyDescent="0.25">
      <c r="K1594" s="1"/>
    </row>
    <row r="1595" spans="11:11" x14ac:dyDescent="0.25">
      <c r="K1595" s="1"/>
    </row>
    <row r="1596" spans="11:11" x14ac:dyDescent="0.25">
      <c r="K1596" s="1"/>
    </row>
    <row r="1597" spans="11:11" x14ac:dyDescent="0.25">
      <c r="K1597" s="1"/>
    </row>
    <row r="1598" spans="11:11" x14ac:dyDescent="0.25">
      <c r="K1598" s="1"/>
    </row>
    <row r="1599" spans="11:11" x14ac:dyDescent="0.25">
      <c r="K1599" s="1"/>
    </row>
    <row r="1600" spans="11:11" x14ac:dyDescent="0.25">
      <c r="K1600" s="1"/>
    </row>
    <row r="1601" spans="11:11" x14ac:dyDescent="0.25">
      <c r="K1601" s="1"/>
    </row>
    <row r="1602" spans="11:11" x14ac:dyDescent="0.25">
      <c r="K1602" s="1"/>
    </row>
    <row r="1603" spans="11:11" x14ac:dyDescent="0.25">
      <c r="K1603" s="1"/>
    </row>
    <row r="1604" spans="11:11" x14ac:dyDescent="0.25">
      <c r="K1604" s="1"/>
    </row>
    <row r="1605" spans="11:11" x14ac:dyDescent="0.25">
      <c r="K1605" s="1"/>
    </row>
    <row r="1606" spans="11:11" x14ac:dyDescent="0.25">
      <c r="K1606" s="1"/>
    </row>
    <row r="1607" spans="11:11" x14ac:dyDescent="0.25">
      <c r="K1607" s="1"/>
    </row>
    <row r="1608" spans="11:11" x14ac:dyDescent="0.25">
      <c r="K1608" s="1"/>
    </row>
    <row r="1609" spans="11:11" x14ac:dyDescent="0.25">
      <c r="K1609" s="1"/>
    </row>
    <row r="1610" spans="11:11" x14ac:dyDescent="0.25">
      <c r="K1610" s="1"/>
    </row>
    <row r="1611" spans="11:11" x14ac:dyDescent="0.25">
      <c r="K1611" s="1"/>
    </row>
    <row r="1612" spans="11:11" x14ac:dyDescent="0.25">
      <c r="K1612" s="1"/>
    </row>
    <row r="1613" spans="11:11" x14ac:dyDescent="0.25">
      <c r="K1613" s="1"/>
    </row>
    <row r="1614" spans="11:11" x14ac:dyDescent="0.25">
      <c r="K1614" s="1"/>
    </row>
    <row r="1615" spans="11:11" x14ac:dyDescent="0.25">
      <c r="K1615" s="1"/>
    </row>
    <row r="1616" spans="11:11" x14ac:dyDescent="0.25">
      <c r="K1616" s="1"/>
    </row>
    <row r="1617" spans="11:11" x14ac:dyDescent="0.25">
      <c r="K1617" s="1"/>
    </row>
    <row r="1618" spans="11:11" x14ac:dyDescent="0.25">
      <c r="K1618" s="1"/>
    </row>
    <row r="1619" spans="11:11" x14ac:dyDescent="0.25">
      <c r="K1619" s="1"/>
    </row>
    <row r="1620" spans="11:11" x14ac:dyDescent="0.25">
      <c r="K1620" s="1"/>
    </row>
    <row r="1621" spans="11:11" x14ac:dyDescent="0.25">
      <c r="K1621" s="1"/>
    </row>
    <row r="1622" spans="11:11" x14ac:dyDescent="0.25">
      <c r="K1622" s="1"/>
    </row>
    <row r="1623" spans="11:11" x14ac:dyDescent="0.25">
      <c r="K1623" s="1"/>
    </row>
    <row r="1624" spans="11:11" x14ac:dyDescent="0.25">
      <c r="K1624" s="1"/>
    </row>
    <row r="1625" spans="11:11" x14ac:dyDescent="0.25">
      <c r="K1625" s="1"/>
    </row>
    <row r="1626" spans="11:11" x14ac:dyDescent="0.25">
      <c r="K1626" s="1"/>
    </row>
    <row r="1627" spans="11:11" x14ac:dyDescent="0.25">
      <c r="K1627" s="1"/>
    </row>
    <row r="1628" spans="11:11" x14ac:dyDescent="0.25">
      <c r="K1628" s="1"/>
    </row>
    <row r="1629" spans="11:11" x14ac:dyDescent="0.25">
      <c r="K1629" s="1"/>
    </row>
    <row r="1630" spans="11:11" x14ac:dyDescent="0.25">
      <c r="K1630" s="1"/>
    </row>
    <row r="1631" spans="11:11" x14ac:dyDescent="0.25">
      <c r="K1631" s="1"/>
    </row>
    <row r="1632" spans="11:11" x14ac:dyDescent="0.25">
      <c r="K1632" s="1"/>
    </row>
    <row r="1633" spans="11:11" x14ac:dyDescent="0.25">
      <c r="K1633" s="1"/>
    </row>
    <row r="1634" spans="11:11" x14ac:dyDescent="0.25">
      <c r="K1634" s="1"/>
    </row>
    <row r="1635" spans="11:11" x14ac:dyDescent="0.25">
      <c r="K1635" s="1"/>
    </row>
    <row r="1636" spans="11:11" x14ac:dyDescent="0.25">
      <c r="K1636" s="1"/>
    </row>
    <row r="1637" spans="11:11" x14ac:dyDescent="0.25">
      <c r="K1637" s="1"/>
    </row>
    <row r="1638" spans="11:11" x14ac:dyDescent="0.25">
      <c r="K1638" s="1"/>
    </row>
    <row r="1639" spans="11:11" x14ac:dyDescent="0.25">
      <c r="K1639" s="1"/>
    </row>
    <row r="1640" spans="11:11" x14ac:dyDescent="0.25">
      <c r="K1640" s="1"/>
    </row>
    <row r="1641" spans="11:11" x14ac:dyDescent="0.25">
      <c r="K1641" s="1"/>
    </row>
    <row r="1642" spans="11:11" x14ac:dyDescent="0.25">
      <c r="K1642" s="1"/>
    </row>
    <row r="1643" spans="11:11" x14ac:dyDescent="0.25">
      <c r="K1643" s="1"/>
    </row>
    <row r="1644" spans="11:11" x14ac:dyDescent="0.25">
      <c r="K1644" s="1"/>
    </row>
    <row r="1645" spans="11:11" x14ac:dyDescent="0.25">
      <c r="K1645" s="1"/>
    </row>
    <row r="1646" spans="11:11" x14ac:dyDescent="0.25">
      <c r="K1646" s="1"/>
    </row>
    <row r="1647" spans="11:11" x14ac:dyDescent="0.25">
      <c r="K1647" s="1"/>
    </row>
    <row r="1648" spans="11:11" x14ac:dyDescent="0.25">
      <c r="K1648" s="1"/>
    </row>
    <row r="1649" spans="11:11" x14ac:dyDescent="0.25">
      <c r="K1649" s="1"/>
    </row>
    <row r="1650" spans="11:11" x14ac:dyDescent="0.25">
      <c r="K1650" s="1"/>
    </row>
    <row r="1651" spans="11:11" x14ac:dyDescent="0.25">
      <c r="K1651" s="1"/>
    </row>
    <row r="1652" spans="11:11" x14ac:dyDescent="0.25">
      <c r="K1652" s="1"/>
    </row>
    <row r="1653" spans="11:11" x14ac:dyDescent="0.25">
      <c r="K1653" s="1"/>
    </row>
    <row r="1654" spans="11:11" x14ac:dyDescent="0.25">
      <c r="K1654" s="1"/>
    </row>
    <row r="1655" spans="11:11" x14ac:dyDescent="0.25">
      <c r="K1655" s="1"/>
    </row>
    <row r="1656" spans="11:11" x14ac:dyDescent="0.25">
      <c r="K1656" s="1"/>
    </row>
    <row r="1657" spans="11:11" x14ac:dyDescent="0.25">
      <c r="K1657" s="1"/>
    </row>
    <row r="1658" spans="11:11" x14ac:dyDescent="0.25">
      <c r="K1658" s="1"/>
    </row>
    <row r="1659" spans="11:11" x14ac:dyDescent="0.25">
      <c r="K1659" s="1"/>
    </row>
    <row r="1660" spans="11:11" x14ac:dyDescent="0.25">
      <c r="K1660" s="1"/>
    </row>
    <row r="1661" spans="11:11" x14ac:dyDescent="0.25">
      <c r="K1661" s="1"/>
    </row>
    <row r="1662" spans="11:11" x14ac:dyDescent="0.25">
      <c r="K1662" s="1"/>
    </row>
    <row r="1663" spans="11:11" x14ac:dyDescent="0.25">
      <c r="K1663" s="1"/>
    </row>
    <row r="1664" spans="11:11" x14ac:dyDescent="0.25">
      <c r="K1664" s="1"/>
    </row>
    <row r="1665" spans="11:11" x14ac:dyDescent="0.25">
      <c r="K1665" s="1"/>
    </row>
    <row r="1666" spans="11:11" x14ac:dyDescent="0.25">
      <c r="K1666" s="1"/>
    </row>
    <row r="1667" spans="11:11" x14ac:dyDescent="0.25">
      <c r="K1667" s="1"/>
    </row>
    <row r="1668" spans="11:11" x14ac:dyDescent="0.25">
      <c r="K1668" s="1"/>
    </row>
    <row r="1669" spans="11:11" x14ac:dyDescent="0.25">
      <c r="K1669" s="1"/>
    </row>
    <row r="1670" spans="11:11" x14ac:dyDescent="0.25">
      <c r="K1670" s="1"/>
    </row>
    <row r="1671" spans="11:11" x14ac:dyDescent="0.25">
      <c r="K1671" s="1"/>
    </row>
    <row r="1672" spans="11:11" x14ac:dyDescent="0.25">
      <c r="K1672" s="1"/>
    </row>
    <row r="1673" spans="11:11" x14ac:dyDescent="0.25">
      <c r="K1673" s="1"/>
    </row>
    <row r="1674" spans="11:11" x14ac:dyDescent="0.25">
      <c r="K1674" s="1"/>
    </row>
    <row r="1675" spans="11:11" x14ac:dyDescent="0.25">
      <c r="K1675" s="1"/>
    </row>
    <row r="1676" spans="11:11" x14ac:dyDescent="0.25">
      <c r="K1676" s="1"/>
    </row>
    <row r="1677" spans="11:11" x14ac:dyDescent="0.25">
      <c r="K1677" s="1"/>
    </row>
    <row r="1678" spans="11:11" x14ac:dyDescent="0.25">
      <c r="K1678" s="1"/>
    </row>
    <row r="1679" spans="11:11" x14ac:dyDescent="0.25">
      <c r="K1679" s="1"/>
    </row>
    <row r="1680" spans="11:11" x14ac:dyDescent="0.25">
      <c r="K1680" s="1"/>
    </row>
    <row r="1681" spans="11:11" x14ac:dyDescent="0.25">
      <c r="K1681" s="1"/>
    </row>
    <row r="1682" spans="11:11" x14ac:dyDescent="0.25">
      <c r="K1682" s="1"/>
    </row>
    <row r="1683" spans="11:11" x14ac:dyDescent="0.25">
      <c r="K1683" s="1"/>
    </row>
    <row r="1684" spans="11:11" x14ac:dyDescent="0.25">
      <c r="K1684" s="1"/>
    </row>
    <row r="1685" spans="11:11" x14ac:dyDescent="0.25">
      <c r="K1685" s="1"/>
    </row>
    <row r="1686" spans="11:11" x14ac:dyDescent="0.25">
      <c r="K1686" s="1"/>
    </row>
    <row r="1687" spans="11:11" x14ac:dyDescent="0.25">
      <c r="K1687" s="1"/>
    </row>
    <row r="1688" spans="11:11" x14ac:dyDescent="0.25">
      <c r="K1688" s="1"/>
    </row>
    <row r="1689" spans="11:11" x14ac:dyDescent="0.25">
      <c r="K1689" s="1"/>
    </row>
    <row r="1690" spans="11:11" x14ac:dyDescent="0.25">
      <c r="K1690" s="1"/>
    </row>
    <row r="1691" spans="11:11" x14ac:dyDescent="0.25">
      <c r="K1691" s="1"/>
    </row>
    <row r="1692" spans="11:11" x14ac:dyDescent="0.25">
      <c r="K1692" s="1"/>
    </row>
    <row r="1693" spans="11:11" x14ac:dyDescent="0.25">
      <c r="K1693" s="1"/>
    </row>
    <row r="1694" spans="11:11" x14ac:dyDescent="0.25">
      <c r="K1694" s="1"/>
    </row>
    <row r="1695" spans="11:11" x14ac:dyDescent="0.25">
      <c r="K1695" s="1"/>
    </row>
    <row r="1696" spans="11:11" x14ac:dyDescent="0.25">
      <c r="K1696" s="1"/>
    </row>
    <row r="1697" spans="11:11" x14ac:dyDescent="0.25">
      <c r="K1697" s="1"/>
    </row>
    <row r="1698" spans="11:11" x14ac:dyDescent="0.25">
      <c r="K1698" s="1"/>
    </row>
    <row r="1699" spans="11:11" x14ac:dyDescent="0.25">
      <c r="K1699" s="1"/>
    </row>
    <row r="1700" spans="11:11" x14ac:dyDescent="0.25">
      <c r="K1700" s="1"/>
    </row>
    <row r="1701" spans="11:11" x14ac:dyDescent="0.25">
      <c r="K1701" s="1"/>
    </row>
    <row r="1702" spans="11:11" x14ac:dyDescent="0.25">
      <c r="K1702" s="1"/>
    </row>
    <row r="1703" spans="11:11" x14ac:dyDescent="0.25">
      <c r="K1703" s="1"/>
    </row>
    <row r="1704" spans="11:11" x14ac:dyDescent="0.25">
      <c r="K1704" s="1"/>
    </row>
    <row r="1705" spans="11:11" x14ac:dyDescent="0.25">
      <c r="K1705" s="1"/>
    </row>
    <row r="1706" spans="11:11" x14ac:dyDescent="0.25">
      <c r="K1706" s="1"/>
    </row>
    <row r="1707" spans="11:11" x14ac:dyDescent="0.25">
      <c r="K1707" s="1"/>
    </row>
    <row r="1708" spans="11:11" x14ac:dyDescent="0.25">
      <c r="K1708" s="1"/>
    </row>
    <row r="1709" spans="11:11" x14ac:dyDescent="0.25">
      <c r="K1709" s="1"/>
    </row>
    <row r="1710" spans="11:11" x14ac:dyDescent="0.25">
      <c r="K1710" s="1"/>
    </row>
    <row r="1711" spans="11:11" x14ac:dyDescent="0.25">
      <c r="K1711" s="1"/>
    </row>
    <row r="1712" spans="11:11" x14ac:dyDescent="0.25">
      <c r="K1712" s="1"/>
    </row>
    <row r="1713" spans="11:11" x14ac:dyDescent="0.25">
      <c r="K1713" s="1"/>
    </row>
    <row r="1714" spans="11:11" x14ac:dyDescent="0.25">
      <c r="K1714" s="1"/>
    </row>
    <row r="1715" spans="11:11" x14ac:dyDescent="0.25">
      <c r="K1715" s="1"/>
    </row>
    <row r="1716" spans="11:11" x14ac:dyDescent="0.25">
      <c r="K1716" s="1"/>
    </row>
    <row r="1717" spans="11:11" x14ac:dyDescent="0.25">
      <c r="K1717" s="1"/>
    </row>
    <row r="1718" spans="11:11" x14ac:dyDescent="0.25">
      <c r="K1718" s="1"/>
    </row>
    <row r="1719" spans="11:11" x14ac:dyDescent="0.25">
      <c r="K1719" s="1"/>
    </row>
    <row r="1720" spans="11:11" x14ac:dyDescent="0.25">
      <c r="K1720" s="1"/>
    </row>
    <row r="1721" spans="11:11" x14ac:dyDescent="0.25">
      <c r="K1721" s="1"/>
    </row>
    <row r="1722" spans="11:11" x14ac:dyDescent="0.25">
      <c r="K1722" s="1"/>
    </row>
    <row r="1723" spans="11:11" x14ac:dyDescent="0.25">
      <c r="K1723" s="1"/>
    </row>
    <row r="1724" spans="11:11" x14ac:dyDescent="0.25">
      <c r="K1724" s="1"/>
    </row>
    <row r="1725" spans="11:11" x14ac:dyDescent="0.25">
      <c r="K1725" s="1"/>
    </row>
    <row r="1726" spans="11:11" x14ac:dyDescent="0.25">
      <c r="K1726" s="1"/>
    </row>
    <row r="1727" spans="11:11" x14ac:dyDescent="0.25">
      <c r="K1727" s="1"/>
    </row>
    <row r="1728" spans="11:11" x14ac:dyDescent="0.25">
      <c r="K1728" s="1"/>
    </row>
    <row r="1729" spans="11:11" x14ac:dyDescent="0.25">
      <c r="K1729" s="1"/>
    </row>
    <row r="1730" spans="11:11" x14ac:dyDescent="0.25">
      <c r="K1730" s="1"/>
    </row>
    <row r="1731" spans="11:11" x14ac:dyDescent="0.25">
      <c r="K1731" s="1"/>
    </row>
    <row r="1732" spans="11:11" x14ac:dyDescent="0.25">
      <c r="K1732" s="1"/>
    </row>
    <row r="1733" spans="11:11" x14ac:dyDescent="0.25">
      <c r="K1733" s="1"/>
    </row>
    <row r="1734" spans="11:11" x14ac:dyDescent="0.25">
      <c r="K1734" s="1"/>
    </row>
    <row r="1735" spans="11:11" x14ac:dyDescent="0.25">
      <c r="K1735" s="1"/>
    </row>
    <row r="1736" spans="11:11" x14ac:dyDescent="0.25">
      <c r="K1736" s="1"/>
    </row>
    <row r="1737" spans="11:11" x14ac:dyDescent="0.25">
      <c r="K1737" s="1"/>
    </row>
    <row r="1738" spans="11:11" x14ac:dyDescent="0.25">
      <c r="K1738" s="1"/>
    </row>
    <row r="1739" spans="11:11" x14ac:dyDescent="0.25">
      <c r="K1739" s="1"/>
    </row>
    <row r="1740" spans="11:11" x14ac:dyDescent="0.25">
      <c r="K1740" s="1"/>
    </row>
    <row r="1741" spans="11:11" x14ac:dyDescent="0.25">
      <c r="K1741" s="1"/>
    </row>
    <row r="1742" spans="11:11" x14ac:dyDescent="0.25">
      <c r="K1742" s="1"/>
    </row>
    <row r="1743" spans="11:11" x14ac:dyDescent="0.25">
      <c r="K1743" s="1"/>
    </row>
    <row r="1744" spans="11:11" x14ac:dyDescent="0.25">
      <c r="K1744" s="1"/>
    </row>
    <row r="1745" spans="11:11" x14ac:dyDescent="0.25">
      <c r="K1745" s="1"/>
    </row>
    <row r="1746" spans="11:11" x14ac:dyDescent="0.25">
      <c r="K1746" s="1"/>
    </row>
    <row r="1747" spans="11:11" x14ac:dyDescent="0.25">
      <c r="K1747" s="1"/>
    </row>
    <row r="1748" spans="11:11" x14ac:dyDescent="0.25">
      <c r="K1748" s="1"/>
    </row>
    <row r="1749" spans="11:11" x14ac:dyDescent="0.25">
      <c r="K1749" s="1"/>
    </row>
    <row r="1750" spans="11:11" x14ac:dyDescent="0.25">
      <c r="K1750" s="1"/>
    </row>
    <row r="1751" spans="11:11" x14ac:dyDescent="0.25">
      <c r="K1751" s="1"/>
    </row>
    <row r="1752" spans="11:11" x14ac:dyDescent="0.25">
      <c r="K1752" s="1"/>
    </row>
    <row r="1753" spans="11:11" x14ac:dyDescent="0.25">
      <c r="K1753" s="1"/>
    </row>
    <row r="1754" spans="11:11" x14ac:dyDescent="0.25">
      <c r="K1754" s="1"/>
    </row>
    <row r="1755" spans="11:11" x14ac:dyDescent="0.25">
      <c r="K1755" s="1"/>
    </row>
    <row r="1756" spans="11:11" x14ac:dyDescent="0.25">
      <c r="K1756" s="1"/>
    </row>
    <row r="1757" spans="11:11" x14ac:dyDescent="0.25">
      <c r="K1757" s="1"/>
    </row>
    <row r="1758" spans="11:11" x14ac:dyDescent="0.25">
      <c r="K1758" s="1"/>
    </row>
    <row r="1759" spans="11:11" x14ac:dyDescent="0.25">
      <c r="K1759" s="1"/>
    </row>
    <row r="1760" spans="11:11" x14ac:dyDescent="0.25">
      <c r="K1760" s="1"/>
    </row>
    <row r="1761" spans="11:11" x14ac:dyDescent="0.25">
      <c r="K1761" s="1"/>
    </row>
    <row r="1762" spans="11:11" x14ac:dyDescent="0.25">
      <c r="K1762" s="1"/>
    </row>
    <row r="1763" spans="11:11" x14ac:dyDescent="0.25">
      <c r="K1763" s="1"/>
    </row>
    <row r="1764" spans="11:11" x14ac:dyDescent="0.25">
      <c r="K1764" s="1"/>
    </row>
    <row r="1765" spans="11:11" x14ac:dyDescent="0.25">
      <c r="K1765" s="1"/>
    </row>
    <row r="1766" spans="11:11" x14ac:dyDescent="0.25">
      <c r="K1766" s="1"/>
    </row>
    <row r="1767" spans="11:11" x14ac:dyDescent="0.25">
      <c r="K1767" s="1"/>
    </row>
    <row r="1768" spans="11:11" x14ac:dyDescent="0.25">
      <c r="K1768" s="1"/>
    </row>
    <row r="1769" spans="11:11" x14ac:dyDescent="0.25">
      <c r="K1769" s="1"/>
    </row>
    <row r="1770" spans="11:11" x14ac:dyDescent="0.25">
      <c r="K1770" s="1"/>
    </row>
    <row r="1771" spans="11:11" x14ac:dyDescent="0.25">
      <c r="K1771" s="1"/>
    </row>
    <row r="1772" spans="11:11" x14ac:dyDescent="0.25">
      <c r="K1772" s="1"/>
    </row>
    <row r="1773" spans="11:11" x14ac:dyDescent="0.25">
      <c r="K1773" s="1"/>
    </row>
    <row r="1774" spans="11:11" x14ac:dyDescent="0.25">
      <c r="K1774" s="1"/>
    </row>
    <row r="1775" spans="11:11" x14ac:dyDescent="0.25">
      <c r="K1775" s="1"/>
    </row>
    <row r="1776" spans="11:11" x14ac:dyDescent="0.25">
      <c r="K1776" s="1"/>
    </row>
    <row r="1777" spans="11:11" x14ac:dyDescent="0.25">
      <c r="K1777" s="1"/>
    </row>
    <row r="1778" spans="11:11" x14ac:dyDescent="0.25">
      <c r="K1778" s="1"/>
    </row>
    <row r="1779" spans="11:11" x14ac:dyDescent="0.25">
      <c r="K1779" s="1"/>
    </row>
    <row r="1780" spans="11:11" x14ac:dyDescent="0.25">
      <c r="K1780" s="1"/>
    </row>
    <row r="1781" spans="11:11" x14ac:dyDescent="0.25">
      <c r="K1781" s="1"/>
    </row>
    <row r="1782" spans="11:11" x14ac:dyDescent="0.25">
      <c r="K1782" s="1"/>
    </row>
    <row r="1783" spans="11:11" x14ac:dyDescent="0.25">
      <c r="K1783" s="1"/>
    </row>
    <row r="1784" spans="11:11" x14ac:dyDescent="0.25">
      <c r="K1784" s="1"/>
    </row>
    <row r="1785" spans="11:11" x14ac:dyDescent="0.25">
      <c r="K1785" s="1"/>
    </row>
    <row r="1786" spans="11:11" x14ac:dyDescent="0.25">
      <c r="K1786" s="1"/>
    </row>
    <row r="1787" spans="11:11" x14ac:dyDescent="0.25">
      <c r="K1787" s="1"/>
    </row>
    <row r="1788" spans="11:11" x14ac:dyDescent="0.25">
      <c r="K1788" s="1"/>
    </row>
    <row r="1789" spans="11:11" x14ac:dyDescent="0.25">
      <c r="K1789" s="1"/>
    </row>
    <row r="1790" spans="11:11" x14ac:dyDescent="0.25">
      <c r="K1790" s="1"/>
    </row>
    <row r="1791" spans="11:11" x14ac:dyDescent="0.25">
      <c r="K1791" s="1"/>
    </row>
    <row r="1792" spans="11:11" x14ac:dyDescent="0.25">
      <c r="K1792" s="1"/>
    </row>
    <row r="1793" spans="11:11" x14ac:dyDescent="0.25">
      <c r="K1793" s="1"/>
    </row>
    <row r="1794" spans="11:11" x14ac:dyDescent="0.25">
      <c r="K1794" s="1"/>
    </row>
    <row r="1795" spans="11:11" x14ac:dyDescent="0.25">
      <c r="K1795" s="1"/>
    </row>
    <row r="1796" spans="11:11" x14ac:dyDescent="0.25">
      <c r="K1796" s="1"/>
    </row>
    <row r="1797" spans="11:11" x14ac:dyDescent="0.25">
      <c r="K1797" s="1"/>
    </row>
    <row r="1798" spans="11:11" x14ac:dyDescent="0.25">
      <c r="K1798" s="1"/>
    </row>
    <row r="1799" spans="11:11" x14ac:dyDescent="0.25">
      <c r="K1799" s="1"/>
    </row>
    <row r="1800" spans="11:11" x14ac:dyDescent="0.25">
      <c r="K1800" s="1"/>
    </row>
    <row r="1801" spans="11:11" x14ac:dyDescent="0.25">
      <c r="K1801" s="1"/>
    </row>
    <row r="1802" spans="11:11" x14ac:dyDescent="0.25">
      <c r="K1802" s="1"/>
    </row>
    <row r="1803" spans="11:11" x14ac:dyDescent="0.25">
      <c r="K1803" s="1"/>
    </row>
    <row r="1804" spans="11:11" x14ac:dyDescent="0.25">
      <c r="K1804" s="1"/>
    </row>
    <row r="1805" spans="11:11" x14ac:dyDescent="0.25">
      <c r="K1805" s="1"/>
    </row>
    <row r="1806" spans="11:11" x14ac:dyDescent="0.25">
      <c r="K1806" s="1"/>
    </row>
    <row r="1807" spans="11:11" x14ac:dyDescent="0.25">
      <c r="K1807" s="1"/>
    </row>
    <row r="1808" spans="11:11" x14ac:dyDescent="0.25">
      <c r="K1808" s="1"/>
    </row>
    <row r="1809" spans="11:11" x14ac:dyDescent="0.25">
      <c r="K1809" s="1"/>
    </row>
    <row r="1810" spans="11:11" x14ac:dyDescent="0.25">
      <c r="K1810" s="1"/>
    </row>
    <row r="1811" spans="11:11" x14ac:dyDescent="0.25">
      <c r="K1811" s="1"/>
    </row>
    <row r="1812" spans="11:11" x14ac:dyDescent="0.25">
      <c r="K1812" s="1"/>
    </row>
    <row r="1813" spans="11:11" x14ac:dyDescent="0.25">
      <c r="K1813" s="1"/>
    </row>
    <row r="1814" spans="11:11" x14ac:dyDescent="0.25">
      <c r="K1814" s="1"/>
    </row>
    <row r="1815" spans="11:11" x14ac:dyDescent="0.25">
      <c r="K1815" s="1"/>
    </row>
    <row r="1816" spans="11:11" x14ac:dyDescent="0.25">
      <c r="K1816" s="1"/>
    </row>
    <row r="1817" spans="11:11" x14ac:dyDescent="0.25">
      <c r="K1817" s="1"/>
    </row>
    <row r="1818" spans="11:11" x14ac:dyDescent="0.25">
      <c r="K1818" s="1"/>
    </row>
    <row r="1819" spans="11:11" x14ac:dyDescent="0.25">
      <c r="K1819" s="1"/>
    </row>
    <row r="1820" spans="11:11" x14ac:dyDescent="0.25">
      <c r="K1820" s="1"/>
    </row>
    <row r="1821" spans="11:11" x14ac:dyDescent="0.25">
      <c r="K1821" s="1"/>
    </row>
    <row r="1822" spans="11:11" x14ac:dyDescent="0.25">
      <c r="K1822" s="1"/>
    </row>
    <row r="1823" spans="11:11" x14ac:dyDescent="0.25">
      <c r="K1823" s="1"/>
    </row>
    <row r="1824" spans="11:11" x14ac:dyDescent="0.25">
      <c r="K1824" s="1"/>
    </row>
    <row r="1825" spans="11:11" x14ac:dyDescent="0.25">
      <c r="K1825" s="1"/>
    </row>
    <row r="1826" spans="11:11" x14ac:dyDescent="0.25">
      <c r="K1826" s="1"/>
    </row>
    <row r="1827" spans="11:11" x14ac:dyDescent="0.25">
      <c r="K1827" s="1"/>
    </row>
    <row r="1828" spans="11:11" x14ac:dyDescent="0.25">
      <c r="K1828" s="1"/>
    </row>
    <row r="1829" spans="11:11" x14ac:dyDescent="0.25">
      <c r="K1829" s="1"/>
    </row>
    <row r="1830" spans="11:11" x14ac:dyDescent="0.25">
      <c r="K1830" s="1"/>
    </row>
    <row r="1831" spans="11:11" x14ac:dyDescent="0.25">
      <c r="K1831" s="1"/>
    </row>
    <row r="1832" spans="11:11" x14ac:dyDescent="0.25">
      <c r="K1832" s="1"/>
    </row>
    <row r="1833" spans="11:11" x14ac:dyDescent="0.25">
      <c r="K1833" s="1"/>
    </row>
    <row r="1834" spans="11:11" x14ac:dyDescent="0.25">
      <c r="K1834" s="1"/>
    </row>
    <row r="1835" spans="11:11" x14ac:dyDescent="0.25">
      <c r="K1835" s="1"/>
    </row>
    <row r="1836" spans="11:11" x14ac:dyDescent="0.25">
      <c r="K1836" s="1"/>
    </row>
    <row r="1837" spans="11:11" x14ac:dyDescent="0.25">
      <c r="K1837" s="1"/>
    </row>
    <row r="1838" spans="11:11" x14ac:dyDescent="0.25">
      <c r="K1838" s="1"/>
    </row>
    <row r="1839" spans="11:11" x14ac:dyDescent="0.25">
      <c r="K1839" s="1"/>
    </row>
    <row r="1840" spans="11:11" x14ac:dyDescent="0.25">
      <c r="K1840" s="1"/>
    </row>
    <row r="1841" spans="11:11" x14ac:dyDescent="0.25">
      <c r="K1841" s="1"/>
    </row>
    <row r="1842" spans="11:11" x14ac:dyDescent="0.25">
      <c r="K1842" s="1"/>
    </row>
    <row r="1843" spans="11:11" x14ac:dyDescent="0.25">
      <c r="K1843" s="1"/>
    </row>
    <row r="1844" spans="11:11" x14ac:dyDescent="0.25">
      <c r="K1844" s="1"/>
    </row>
    <row r="1845" spans="11:11" x14ac:dyDescent="0.25">
      <c r="K1845" s="1"/>
    </row>
    <row r="1846" spans="11:11" x14ac:dyDescent="0.25">
      <c r="K1846" s="1"/>
    </row>
    <row r="1847" spans="11:11" x14ac:dyDescent="0.25">
      <c r="K1847" s="1"/>
    </row>
    <row r="1848" spans="11:11" x14ac:dyDescent="0.25">
      <c r="K1848" s="1"/>
    </row>
    <row r="1849" spans="11:11" x14ac:dyDescent="0.25">
      <c r="K1849" s="1"/>
    </row>
    <row r="1850" spans="11:11" x14ac:dyDescent="0.25">
      <c r="K1850" s="1"/>
    </row>
    <row r="1851" spans="11:11" x14ac:dyDescent="0.25">
      <c r="K1851" s="1"/>
    </row>
    <row r="1852" spans="11:11" x14ac:dyDescent="0.25">
      <c r="K1852" s="1"/>
    </row>
    <row r="1853" spans="11:11" x14ac:dyDescent="0.25">
      <c r="K1853" s="1"/>
    </row>
    <row r="1854" spans="11:11" x14ac:dyDescent="0.25">
      <c r="K1854" s="1"/>
    </row>
    <row r="1855" spans="11:11" x14ac:dyDescent="0.25">
      <c r="K1855" s="1"/>
    </row>
    <row r="1856" spans="11:11" x14ac:dyDescent="0.25">
      <c r="K1856" s="1"/>
    </row>
    <row r="1857" spans="11:11" x14ac:dyDescent="0.25">
      <c r="K1857" s="1"/>
    </row>
    <row r="1858" spans="11:11" x14ac:dyDescent="0.25">
      <c r="K1858" s="1"/>
    </row>
    <row r="1859" spans="11:11" x14ac:dyDescent="0.25">
      <c r="K1859" s="1"/>
    </row>
    <row r="1860" spans="11:11" x14ac:dyDescent="0.25">
      <c r="K1860" s="1"/>
    </row>
    <row r="1861" spans="11:11" x14ac:dyDescent="0.25">
      <c r="K1861" s="1"/>
    </row>
    <row r="1862" spans="11:11" x14ac:dyDescent="0.25">
      <c r="K1862" s="1"/>
    </row>
    <row r="1863" spans="11:11" x14ac:dyDescent="0.25">
      <c r="K1863" s="1"/>
    </row>
    <row r="1864" spans="11:11" x14ac:dyDescent="0.25">
      <c r="K1864" s="1"/>
    </row>
    <row r="1865" spans="11:11" x14ac:dyDescent="0.25">
      <c r="K1865" s="1"/>
    </row>
    <row r="1866" spans="11:11" x14ac:dyDescent="0.25">
      <c r="K1866" s="1"/>
    </row>
    <row r="1867" spans="11:11" x14ac:dyDescent="0.25">
      <c r="K1867" s="1"/>
    </row>
    <row r="1868" spans="11:11" x14ac:dyDescent="0.25">
      <c r="K1868" s="1"/>
    </row>
    <row r="1869" spans="11:11" x14ac:dyDescent="0.25">
      <c r="K1869" s="1"/>
    </row>
    <row r="1870" spans="11:11" x14ac:dyDescent="0.25">
      <c r="K1870" s="1"/>
    </row>
    <row r="1871" spans="11:11" x14ac:dyDescent="0.25">
      <c r="K1871" s="1"/>
    </row>
    <row r="1872" spans="11:11" x14ac:dyDescent="0.25">
      <c r="K1872" s="1"/>
    </row>
    <row r="1873" spans="11:11" x14ac:dyDescent="0.25">
      <c r="K1873" s="1"/>
    </row>
    <row r="1874" spans="11:11" x14ac:dyDescent="0.25">
      <c r="K1874" s="1"/>
    </row>
    <row r="1875" spans="11:11" x14ac:dyDescent="0.25">
      <c r="K1875" s="1"/>
    </row>
    <row r="1876" spans="11:11" x14ac:dyDescent="0.25">
      <c r="K1876" s="1"/>
    </row>
    <row r="1877" spans="11:11" x14ac:dyDescent="0.25">
      <c r="K1877" s="1"/>
    </row>
    <row r="1878" spans="11:11" x14ac:dyDescent="0.25">
      <c r="K1878" s="1"/>
    </row>
    <row r="1879" spans="11:11" x14ac:dyDescent="0.25">
      <c r="K1879" s="1"/>
    </row>
    <row r="1880" spans="11:11" x14ac:dyDescent="0.25">
      <c r="K1880" s="1"/>
    </row>
    <row r="1881" spans="11:11" x14ac:dyDescent="0.25">
      <c r="K1881" s="1"/>
    </row>
    <row r="1882" spans="11:11" x14ac:dyDescent="0.25">
      <c r="K1882" s="1"/>
    </row>
    <row r="1883" spans="11:11" x14ac:dyDescent="0.25">
      <c r="K1883" s="1"/>
    </row>
    <row r="1884" spans="11:11" x14ac:dyDescent="0.25">
      <c r="K1884" s="1"/>
    </row>
    <row r="1885" spans="11:11" x14ac:dyDescent="0.25">
      <c r="K1885" s="1"/>
    </row>
    <row r="1886" spans="11:11" x14ac:dyDescent="0.25">
      <c r="K1886" s="1"/>
    </row>
    <row r="1887" spans="11:11" x14ac:dyDescent="0.25">
      <c r="K1887" s="1"/>
    </row>
    <row r="1888" spans="11:11" x14ac:dyDescent="0.25">
      <c r="K1888" s="1"/>
    </row>
    <row r="1889" spans="11:11" x14ac:dyDescent="0.25">
      <c r="K1889" s="1"/>
    </row>
    <row r="1890" spans="11:11" x14ac:dyDescent="0.25">
      <c r="K1890" s="1"/>
    </row>
    <row r="1891" spans="11:11" x14ac:dyDescent="0.25">
      <c r="K1891" s="1"/>
    </row>
    <row r="1892" spans="11:11" x14ac:dyDescent="0.25">
      <c r="K1892" s="1"/>
    </row>
    <row r="1893" spans="11:11" x14ac:dyDescent="0.25">
      <c r="K1893" s="1"/>
    </row>
    <row r="1894" spans="11:11" x14ac:dyDescent="0.25">
      <c r="K1894" s="1"/>
    </row>
    <row r="1895" spans="11:11" x14ac:dyDescent="0.25">
      <c r="K1895" s="1"/>
    </row>
    <row r="1896" spans="11:11" x14ac:dyDescent="0.25">
      <c r="K1896" s="1"/>
    </row>
    <row r="1897" spans="11:11" x14ac:dyDescent="0.25">
      <c r="K1897" s="1"/>
    </row>
    <row r="1898" spans="11:11" x14ac:dyDescent="0.25">
      <c r="K1898" s="1"/>
    </row>
    <row r="1899" spans="11:11" x14ac:dyDescent="0.25">
      <c r="K1899" s="1"/>
    </row>
    <row r="1900" spans="11:11" x14ac:dyDescent="0.25">
      <c r="K1900" s="1"/>
    </row>
    <row r="1901" spans="11:11" x14ac:dyDescent="0.25">
      <c r="K1901" s="1"/>
    </row>
    <row r="1902" spans="11:11" x14ac:dyDescent="0.25">
      <c r="K1902" s="1"/>
    </row>
    <row r="1903" spans="11:11" x14ac:dyDescent="0.25">
      <c r="K1903" s="1"/>
    </row>
    <row r="1904" spans="11:11" x14ac:dyDescent="0.25">
      <c r="K1904" s="1"/>
    </row>
    <row r="1905" spans="11:11" x14ac:dyDescent="0.25">
      <c r="K1905" s="1"/>
    </row>
    <row r="1906" spans="11:11" x14ac:dyDescent="0.25">
      <c r="K1906" s="1"/>
    </row>
    <row r="1907" spans="11:11" x14ac:dyDescent="0.25">
      <c r="K1907" s="1"/>
    </row>
    <row r="1908" spans="11:11" x14ac:dyDescent="0.25">
      <c r="K1908" s="1"/>
    </row>
    <row r="1909" spans="11:11" x14ac:dyDescent="0.25">
      <c r="K1909" s="1"/>
    </row>
    <row r="1910" spans="11:11" x14ac:dyDescent="0.25">
      <c r="K1910" s="1"/>
    </row>
    <row r="1911" spans="11:11" x14ac:dyDescent="0.25">
      <c r="K1911" s="1"/>
    </row>
    <row r="1912" spans="11:11" x14ac:dyDescent="0.25">
      <c r="K1912" s="1"/>
    </row>
    <row r="1913" spans="11:11" x14ac:dyDescent="0.25">
      <c r="K1913" s="1"/>
    </row>
    <row r="1914" spans="11:11" x14ac:dyDescent="0.25">
      <c r="K1914" s="1"/>
    </row>
    <row r="1915" spans="11:11" x14ac:dyDescent="0.25">
      <c r="K1915" s="1"/>
    </row>
    <row r="1916" spans="11:11" x14ac:dyDescent="0.25">
      <c r="K1916" s="1"/>
    </row>
    <row r="1917" spans="11:11" x14ac:dyDescent="0.25">
      <c r="K1917" s="1"/>
    </row>
    <row r="1918" spans="11:11" x14ac:dyDescent="0.25">
      <c r="K1918" s="1"/>
    </row>
    <row r="1919" spans="11:11" x14ac:dyDescent="0.25">
      <c r="K1919" s="1"/>
    </row>
    <row r="1920" spans="11:11" x14ac:dyDescent="0.25">
      <c r="K1920" s="1"/>
    </row>
    <row r="1921" spans="11:11" x14ac:dyDescent="0.25">
      <c r="K1921" s="1"/>
    </row>
    <row r="1922" spans="11:11" x14ac:dyDescent="0.25">
      <c r="K1922" s="1"/>
    </row>
    <row r="1923" spans="11:11" x14ac:dyDescent="0.25">
      <c r="K1923" s="1"/>
    </row>
    <row r="1924" spans="11:11" x14ac:dyDescent="0.25">
      <c r="K1924" s="1"/>
    </row>
    <row r="1925" spans="11:11" x14ac:dyDescent="0.25">
      <c r="K1925" s="1"/>
    </row>
    <row r="1926" spans="11:11" x14ac:dyDescent="0.25">
      <c r="K1926" s="1"/>
    </row>
    <row r="1927" spans="11:11" x14ac:dyDescent="0.25">
      <c r="K1927" s="1"/>
    </row>
    <row r="1928" spans="11:11" x14ac:dyDescent="0.25">
      <c r="K1928" s="1"/>
    </row>
    <row r="1929" spans="11:11" x14ac:dyDescent="0.25">
      <c r="K1929" s="1"/>
    </row>
    <row r="1930" spans="11:11" x14ac:dyDescent="0.25">
      <c r="K1930" s="1"/>
    </row>
    <row r="1931" spans="11:11" x14ac:dyDescent="0.25">
      <c r="K1931" s="1"/>
    </row>
    <row r="1932" spans="11:11" x14ac:dyDescent="0.25">
      <c r="K1932" s="1"/>
    </row>
    <row r="1933" spans="11:11" x14ac:dyDescent="0.25">
      <c r="K1933" s="1"/>
    </row>
    <row r="1934" spans="11:11" x14ac:dyDescent="0.25">
      <c r="K1934" s="1"/>
    </row>
    <row r="1935" spans="11:11" x14ac:dyDescent="0.25">
      <c r="K1935" s="1"/>
    </row>
    <row r="1936" spans="11:11" x14ac:dyDescent="0.25">
      <c r="K1936" s="1"/>
    </row>
    <row r="1937" spans="11:11" x14ac:dyDescent="0.25">
      <c r="K1937" s="1"/>
    </row>
    <row r="1938" spans="11:11" x14ac:dyDescent="0.25">
      <c r="K1938" s="1"/>
    </row>
    <row r="1939" spans="11:11" x14ac:dyDescent="0.25">
      <c r="K1939" s="1"/>
    </row>
    <row r="1940" spans="11:11" x14ac:dyDescent="0.25">
      <c r="K1940" s="1"/>
    </row>
    <row r="1941" spans="11:11" x14ac:dyDescent="0.25">
      <c r="K1941" s="1"/>
    </row>
    <row r="1942" spans="11:11" x14ac:dyDescent="0.25">
      <c r="K1942" s="1"/>
    </row>
    <row r="1943" spans="11:11" x14ac:dyDescent="0.25">
      <c r="K1943" s="1"/>
    </row>
    <row r="1944" spans="11:11" x14ac:dyDescent="0.25">
      <c r="K1944" s="1"/>
    </row>
    <row r="1945" spans="11:11" x14ac:dyDescent="0.25">
      <c r="K1945" s="1"/>
    </row>
    <row r="1946" spans="11:11" x14ac:dyDescent="0.25">
      <c r="K1946" s="1"/>
    </row>
    <row r="1947" spans="11:11" x14ac:dyDescent="0.25">
      <c r="K1947" s="1"/>
    </row>
    <row r="1948" spans="11:11" x14ac:dyDescent="0.25">
      <c r="K1948" s="1"/>
    </row>
    <row r="1949" spans="11:11" x14ac:dyDescent="0.25">
      <c r="K1949" s="1"/>
    </row>
    <row r="1950" spans="11:11" x14ac:dyDescent="0.25">
      <c r="K1950" s="1"/>
    </row>
    <row r="1951" spans="11:11" x14ac:dyDescent="0.25">
      <c r="K1951" s="1"/>
    </row>
    <row r="1952" spans="11:11" x14ac:dyDescent="0.25">
      <c r="K1952" s="1"/>
    </row>
    <row r="1953" spans="11:11" x14ac:dyDescent="0.25">
      <c r="K1953" s="1"/>
    </row>
    <row r="1954" spans="11:11" x14ac:dyDescent="0.25">
      <c r="K1954" s="1"/>
    </row>
    <row r="1955" spans="11:11" x14ac:dyDescent="0.25">
      <c r="K1955" s="1"/>
    </row>
    <row r="1956" spans="11:11" x14ac:dyDescent="0.25">
      <c r="K1956" s="1"/>
    </row>
    <row r="1957" spans="11:11" x14ac:dyDescent="0.25">
      <c r="K1957" s="1"/>
    </row>
    <row r="1958" spans="11:11" x14ac:dyDescent="0.25">
      <c r="K1958" s="1"/>
    </row>
    <row r="1959" spans="11:11" x14ac:dyDescent="0.25">
      <c r="K1959" s="1"/>
    </row>
    <row r="1960" spans="11:11" x14ac:dyDescent="0.25">
      <c r="K1960" s="1"/>
    </row>
    <row r="1961" spans="11:11" x14ac:dyDescent="0.25">
      <c r="K1961" s="1"/>
    </row>
    <row r="1962" spans="11:11" x14ac:dyDescent="0.25">
      <c r="K1962" s="1"/>
    </row>
    <row r="1963" spans="11:11" x14ac:dyDescent="0.25">
      <c r="K1963" s="1"/>
    </row>
    <row r="1964" spans="11:11" x14ac:dyDescent="0.25">
      <c r="K1964" s="1"/>
    </row>
    <row r="1965" spans="11:11" x14ac:dyDescent="0.25">
      <c r="K1965" s="1"/>
    </row>
    <row r="1966" spans="11:11" x14ac:dyDescent="0.25">
      <c r="K1966" s="1"/>
    </row>
    <row r="1967" spans="11:11" x14ac:dyDescent="0.25">
      <c r="K1967" s="1"/>
    </row>
    <row r="1968" spans="11:11" x14ac:dyDescent="0.25">
      <c r="K1968" s="1"/>
    </row>
    <row r="1969" spans="11:11" x14ac:dyDescent="0.25">
      <c r="K1969" s="1"/>
    </row>
    <row r="1970" spans="11:11" x14ac:dyDescent="0.25">
      <c r="K1970" s="1"/>
    </row>
    <row r="1971" spans="11:11" x14ac:dyDescent="0.25">
      <c r="K1971" s="1"/>
    </row>
    <row r="1972" spans="11:11" x14ac:dyDescent="0.25">
      <c r="K1972" s="1"/>
    </row>
    <row r="1973" spans="11:11" x14ac:dyDescent="0.25">
      <c r="K1973" s="1"/>
    </row>
    <row r="1974" spans="11:11" x14ac:dyDescent="0.25">
      <c r="K1974" s="1"/>
    </row>
    <row r="1975" spans="11:11" x14ac:dyDescent="0.25">
      <c r="K1975" s="1"/>
    </row>
    <row r="1976" spans="11:11" x14ac:dyDescent="0.25">
      <c r="K1976" s="1"/>
    </row>
    <row r="1977" spans="11:11" x14ac:dyDescent="0.25">
      <c r="K1977" s="1"/>
    </row>
    <row r="1978" spans="11:11" x14ac:dyDescent="0.25">
      <c r="K1978" s="1"/>
    </row>
    <row r="1979" spans="11:11" x14ac:dyDescent="0.25">
      <c r="K1979" s="1"/>
    </row>
    <row r="1980" spans="11:11" x14ac:dyDescent="0.25">
      <c r="K1980" s="1"/>
    </row>
    <row r="1981" spans="11:11" x14ac:dyDescent="0.25">
      <c r="K1981" s="1"/>
    </row>
    <row r="1982" spans="11:11" x14ac:dyDescent="0.25">
      <c r="K1982" s="1"/>
    </row>
    <row r="1983" spans="11:11" x14ac:dyDescent="0.25">
      <c r="K1983" s="1"/>
    </row>
    <row r="1984" spans="11:11" x14ac:dyDescent="0.25">
      <c r="K1984" s="1"/>
    </row>
    <row r="1985" spans="11:11" x14ac:dyDescent="0.25">
      <c r="K1985" s="1"/>
    </row>
    <row r="1986" spans="11:11" x14ac:dyDescent="0.25">
      <c r="K1986" s="1"/>
    </row>
    <row r="1987" spans="11:11" x14ac:dyDescent="0.25">
      <c r="K1987" s="1"/>
    </row>
    <row r="1988" spans="11:11" x14ac:dyDescent="0.25">
      <c r="K1988" s="1"/>
    </row>
    <row r="1989" spans="11:11" x14ac:dyDescent="0.25">
      <c r="K1989" s="1"/>
    </row>
    <row r="1990" spans="11:11" x14ac:dyDescent="0.25">
      <c r="K1990" s="1"/>
    </row>
    <row r="1991" spans="11:11" x14ac:dyDescent="0.25">
      <c r="K1991" s="1"/>
    </row>
    <row r="1992" spans="11:11" x14ac:dyDescent="0.25">
      <c r="K1992" s="1"/>
    </row>
    <row r="1993" spans="11:11" x14ac:dyDescent="0.25">
      <c r="K1993" s="1"/>
    </row>
    <row r="1994" spans="11:11" x14ac:dyDescent="0.25">
      <c r="K1994" s="1"/>
    </row>
    <row r="1995" spans="11:11" x14ac:dyDescent="0.25">
      <c r="K1995" s="1"/>
    </row>
    <row r="1996" spans="11:11" x14ac:dyDescent="0.25">
      <c r="K1996" s="1"/>
    </row>
    <row r="1997" spans="11:11" x14ac:dyDescent="0.25">
      <c r="K1997" s="1"/>
    </row>
    <row r="1998" spans="11:11" x14ac:dyDescent="0.25">
      <c r="K1998" s="1"/>
    </row>
    <row r="1999" spans="11:11" x14ac:dyDescent="0.25">
      <c r="K1999" s="1"/>
    </row>
    <row r="2000" spans="11:11" x14ac:dyDescent="0.25">
      <c r="K2000" s="1"/>
    </row>
    <row r="2001" spans="11:11" x14ac:dyDescent="0.25">
      <c r="K2001" s="1"/>
    </row>
    <row r="2002" spans="11:11" x14ac:dyDescent="0.25">
      <c r="K2002" s="1"/>
    </row>
    <row r="2003" spans="11:11" x14ac:dyDescent="0.25">
      <c r="K2003" s="1"/>
    </row>
    <row r="2004" spans="11:11" x14ac:dyDescent="0.25">
      <c r="K2004" s="1"/>
    </row>
    <row r="2005" spans="11:11" x14ac:dyDescent="0.25">
      <c r="K2005" s="1"/>
    </row>
    <row r="2006" spans="11:11" x14ac:dyDescent="0.25">
      <c r="K2006" s="1"/>
    </row>
    <row r="2007" spans="11:11" x14ac:dyDescent="0.25">
      <c r="K2007" s="1"/>
    </row>
    <row r="2008" spans="11:11" x14ac:dyDescent="0.25">
      <c r="K2008" s="1"/>
    </row>
  </sheetData>
  <protectedRanges>
    <protectedRange sqref="B328:P329" name="Range2_1"/>
  </protectedRanges>
  <dataConsolidate/>
  <mergeCells count="11">
    <mergeCell ref="A326:O326"/>
    <mergeCell ref="B334:P334"/>
    <mergeCell ref="A1:P1"/>
    <mergeCell ref="A2:P2"/>
    <mergeCell ref="A4:A5"/>
    <mergeCell ref="B4:B5"/>
    <mergeCell ref="C4:C5"/>
    <mergeCell ref="D4:M4"/>
    <mergeCell ref="N4:N5"/>
    <mergeCell ref="O4:O5"/>
    <mergeCell ref="P4:P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08"/>
  <sheetViews>
    <sheetView topLeftCell="A55" zoomScale="84" zoomScaleNormal="84" workbookViewId="0">
      <selection activeCell="I183" sqref="I183"/>
    </sheetView>
  </sheetViews>
  <sheetFormatPr defaultColWidth="9" defaultRowHeight="15.75" x14ac:dyDescent="0.35"/>
  <cols>
    <col min="1" max="1" width="4.25" style="63" customWidth="1"/>
    <col min="2" max="2" width="12.125" style="63" customWidth="1"/>
    <col min="3" max="3" width="5.125" style="63" customWidth="1"/>
    <col min="4" max="4" width="8.25" style="63" bestFit="1" customWidth="1"/>
    <col min="5" max="5" width="11.625" style="63" customWidth="1"/>
    <col min="6" max="6" width="4.25" style="63" bestFit="1" customWidth="1"/>
    <col min="7" max="7" width="8.375" style="63" bestFit="1" customWidth="1"/>
    <col min="8" max="8" width="10.5" style="63" customWidth="1"/>
    <col min="9" max="9" width="7.125" style="63" customWidth="1"/>
    <col min="10" max="10" width="8.125" style="63" bestFit="1" customWidth="1"/>
    <col min="11" max="11" width="7.875" style="63" customWidth="1"/>
    <col min="12" max="12" width="5" style="63" customWidth="1"/>
    <col min="13" max="13" width="13.375" style="63" customWidth="1"/>
    <col min="14" max="14" width="6.625" style="96" customWidth="1"/>
    <col min="15" max="15" width="5" style="96" customWidth="1"/>
    <col min="16" max="16" width="6" style="96" customWidth="1"/>
    <col min="17" max="17" width="16.875" style="96" customWidth="1"/>
    <col min="18" max="18" width="22.5" style="96" bestFit="1" customWidth="1"/>
    <col min="19" max="19" width="5" style="96" customWidth="1"/>
    <col min="20" max="20" width="5.125" style="98" customWidth="1"/>
    <col min="21" max="24" width="9" style="96"/>
    <col min="25" max="16384" width="9" style="63"/>
  </cols>
  <sheetData>
    <row r="1" spans="1:24" ht="17.25" x14ac:dyDescent="0.35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24" ht="17.25" x14ac:dyDescent="0.35">
      <c r="A2" s="174" t="s">
        <v>434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24" s="71" customFormat="1" x14ac:dyDescent="0.35">
      <c r="A3" s="81" t="s">
        <v>414</v>
      </c>
      <c r="B3" s="89" t="s">
        <v>413</v>
      </c>
      <c r="C3" s="89" t="s">
        <v>4</v>
      </c>
      <c r="D3" s="89" t="s">
        <v>436</v>
      </c>
      <c r="E3" s="90" t="s">
        <v>413</v>
      </c>
      <c r="F3" s="90" t="s">
        <v>4</v>
      </c>
      <c r="G3" s="90" t="s">
        <v>435</v>
      </c>
      <c r="H3" s="91" t="s">
        <v>413</v>
      </c>
      <c r="I3" s="92" t="s">
        <v>4</v>
      </c>
      <c r="J3" s="99" t="s">
        <v>437</v>
      </c>
      <c r="K3" s="93" t="s">
        <v>413</v>
      </c>
      <c r="L3" s="94" t="s">
        <v>4</v>
      </c>
      <c r="M3" s="94" t="s">
        <v>438</v>
      </c>
      <c r="N3" s="95"/>
      <c r="O3" s="95"/>
      <c r="P3" s="95"/>
      <c r="Q3" s="95"/>
      <c r="R3" s="95"/>
      <c r="S3" s="95"/>
      <c r="T3" s="97"/>
      <c r="U3" s="95"/>
      <c r="V3" s="95"/>
      <c r="W3" s="95"/>
      <c r="X3" s="95"/>
    </row>
    <row r="4" spans="1:24" s="71" customFormat="1" x14ac:dyDescent="0.35">
      <c r="A4" s="72">
        <v>1</v>
      </c>
      <c r="B4" s="68" t="s">
        <v>364</v>
      </c>
      <c r="C4" s="68" t="s">
        <v>22</v>
      </c>
      <c r="D4" s="69">
        <v>26.442760760320002</v>
      </c>
      <c r="E4" s="64" t="s">
        <v>364</v>
      </c>
      <c r="F4" s="64" t="s">
        <v>22</v>
      </c>
      <c r="G4" s="65">
        <v>65.672764000000001</v>
      </c>
      <c r="H4" s="66" t="s">
        <v>364</v>
      </c>
      <c r="I4" s="66" t="s">
        <v>22</v>
      </c>
      <c r="J4" s="100">
        <v>152.36765710308194</v>
      </c>
      <c r="K4" s="82" t="s">
        <v>364</v>
      </c>
      <c r="L4" s="82" t="s">
        <v>22</v>
      </c>
      <c r="M4" s="83">
        <v>75.978114441587323</v>
      </c>
      <c r="N4" s="95"/>
      <c r="O4" s="95"/>
      <c r="P4" s="95"/>
      <c r="Q4" s="95"/>
      <c r="R4" s="95"/>
      <c r="S4" s="95"/>
      <c r="T4" s="97"/>
      <c r="U4" s="95"/>
      <c r="V4" s="95"/>
      <c r="W4" s="95"/>
      <c r="X4" s="95"/>
    </row>
    <row r="5" spans="1:24" s="71" customFormat="1" x14ac:dyDescent="0.35">
      <c r="A5" s="72">
        <v>2</v>
      </c>
      <c r="B5" s="68" t="s">
        <v>365</v>
      </c>
      <c r="C5" s="68" t="s">
        <v>366</v>
      </c>
      <c r="D5" s="69">
        <v>3.1762975303999994</v>
      </c>
      <c r="E5" s="64" t="s">
        <v>365</v>
      </c>
      <c r="F5" s="64" t="s">
        <v>366</v>
      </c>
      <c r="G5" s="65">
        <v>6.6589422499999991</v>
      </c>
      <c r="H5" s="66" t="s">
        <v>365</v>
      </c>
      <c r="I5" s="66" t="s">
        <v>366</v>
      </c>
      <c r="J5" s="100">
        <v>21.944231716085124</v>
      </c>
      <c r="K5" s="82" t="s">
        <v>365</v>
      </c>
      <c r="L5" s="82" t="s">
        <v>366</v>
      </c>
      <c r="M5" s="83">
        <v>8.831844891821035</v>
      </c>
      <c r="N5" s="95"/>
      <c r="O5" s="95"/>
      <c r="P5" s="95"/>
      <c r="Q5" s="95"/>
      <c r="R5" s="95"/>
      <c r="S5" s="95"/>
      <c r="T5" s="97"/>
      <c r="U5" s="95"/>
      <c r="V5" s="95"/>
      <c r="W5" s="95"/>
      <c r="X5" s="95"/>
    </row>
    <row r="6" spans="1:24" s="71" customFormat="1" ht="38.25" x14ac:dyDescent="0.35">
      <c r="A6" s="72">
        <v>3</v>
      </c>
      <c r="B6" s="68" t="s">
        <v>367</v>
      </c>
      <c r="C6" s="68" t="s">
        <v>366</v>
      </c>
      <c r="D6" s="69">
        <v>2.4647650000000003</v>
      </c>
      <c r="E6" s="64" t="s">
        <v>367</v>
      </c>
      <c r="F6" s="64" t="s">
        <v>366</v>
      </c>
      <c r="G6" s="65">
        <v>7.2508356250000006</v>
      </c>
      <c r="H6" s="66" t="s">
        <v>367</v>
      </c>
      <c r="I6" s="66" t="s">
        <v>366</v>
      </c>
      <c r="J6" s="100">
        <v>9.0060781133375372</v>
      </c>
      <c r="K6" s="82" t="s">
        <v>367</v>
      </c>
      <c r="L6" s="82" t="s">
        <v>366</v>
      </c>
      <c r="M6" s="83">
        <v>5.3046565722173069</v>
      </c>
      <c r="N6" s="95"/>
      <c r="O6" s="95"/>
      <c r="P6" s="95"/>
      <c r="Q6" s="95"/>
      <c r="R6" s="95"/>
      <c r="S6" s="95"/>
      <c r="T6" s="97"/>
      <c r="U6" s="95"/>
      <c r="V6" s="95"/>
      <c r="W6" s="95"/>
      <c r="X6" s="95"/>
    </row>
    <row r="7" spans="1:24" s="71" customFormat="1" x14ac:dyDescent="0.35">
      <c r="A7" s="72">
        <v>4</v>
      </c>
      <c r="B7" s="68" t="s">
        <v>368</v>
      </c>
      <c r="C7" s="68" t="s">
        <v>366</v>
      </c>
      <c r="D7" s="69">
        <v>4.4859999999999998</v>
      </c>
      <c r="E7" s="64" t="s">
        <v>368</v>
      </c>
      <c r="F7" s="64" t="s">
        <v>366</v>
      </c>
      <c r="G7" s="65">
        <v>23.610587500000001</v>
      </c>
      <c r="H7" s="66" t="s">
        <v>368</v>
      </c>
      <c r="I7" s="66" t="s">
        <v>366</v>
      </c>
      <c r="J7" s="100">
        <v>39.528137801812996</v>
      </c>
      <c r="K7" s="82" t="s">
        <v>368</v>
      </c>
      <c r="L7" s="82" t="s">
        <v>366</v>
      </c>
      <c r="M7" s="83">
        <v>34.293604768771054</v>
      </c>
      <c r="N7" s="95"/>
      <c r="O7" s="95"/>
      <c r="P7" s="95"/>
      <c r="Q7" s="95"/>
      <c r="R7" s="95"/>
      <c r="S7" s="95"/>
      <c r="T7" s="97"/>
      <c r="U7" s="95"/>
      <c r="V7" s="95"/>
      <c r="W7" s="95"/>
      <c r="X7" s="95"/>
    </row>
    <row r="8" spans="1:24" s="71" customFormat="1" ht="25.5" x14ac:dyDescent="0.35">
      <c r="A8" s="72">
        <v>5</v>
      </c>
      <c r="B8" s="68" t="s">
        <v>369</v>
      </c>
      <c r="C8" s="68" t="s">
        <v>366</v>
      </c>
      <c r="D8" s="69">
        <v>0.37159999999999999</v>
      </c>
      <c r="E8" s="64" t="s">
        <v>369</v>
      </c>
      <c r="F8" s="64" t="s">
        <v>366</v>
      </c>
      <c r="G8" s="65">
        <v>0.54473749999999999</v>
      </c>
      <c r="H8" s="66" t="s">
        <v>369</v>
      </c>
      <c r="I8" s="66" t="s">
        <v>366</v>
      </c>
      <c r="J8" s="100">
        <v>3.6706637801813002</v>
      </c>
      <c r="K8" s="82" t="s">
        <v>369</v>
      </c>
      <c r="L8" s="82" t="s">
        <v>366</v>
      </c>
      <c r="M8" s="83">
        <v>1.1452109786269282</v>
      </c>
      <c r="N8" s="95"/>
      <c r="O8" s="95"/>
      <c r="P8" s="95"/>
      <c r="Q8" s="95"/>
      <c r="R8" s="95"/>
      <c r="S8" s="95"/>
      <c r="T8" s="97"/>
      <c r="U8" s="95"/>
      <c r="V8" s="95"/>
      <c r="W8" s="95"/>
      <c r="X8" s="95"/>
    </row>
    <row r="9" spans="1:24" s="71" customFormat="1" ht="25.5" x14ac:dyDescent="0.35">
      <c r="A9" s="72">
        <v>6</v>
      </c>
      <c r="B9" s="68" t="s">
        <v>370</v>
      </c>
      <c r="C9" s="68" t="s">
        <v>366</v>
      </c>
      <c r="D9" s="69">
        <v>0</v>
      </c>
      <c r="E9" s="64" t="s">
        <v>371</v>
      </c>
      <c r="F9" s="64" t="s">
        <v>366</v>
      </c>
      <c r="G9" s="65">
        <v>0.81400000000000006</v>
      </c>
      <c r="H9" s="66" t="s">
        <v>370</v>
      </c>
      <c r="I9" s="66" t="s">
        <v>366</v>
      </c>
      <c r="J9" s="100">
        <v>0.86393797973719322</v>
      </c>
      <c r="K9" s="82" t="s">
        <v>370</v>
      </c>
      <c r="L9" s="82" t="s">
        <v>366</v>
      </c>
      <c r="M9" s="83">
        <v>0.86393797973719322</v>
      </c>
      <c r="N9" s="95"/>
      <c r="O9" s="95"/>
      <c r="P9" s="95"/>
      <c r="Q9" s="95"/>
      <c r="R9" s="95"/>
      <c r="S9" s="95"/>
      <c r="T9" s="97"/>
      <c r="U9" s="95"/>
      <c r="V9" s="95"/>
      <c r="W9" s="95"/>
      <c r="X9" s="95"/>
    </row>
    <row r="10" spans="1:24" s="71" customFormat="1" x14ac:dyDescent="0.35">
      <c r="A10" s="72">
        <v>7</v>
      </c>
      <c r="B10" s="68" t="s">
        <v>371</v>
      </c>
      <c r="C10" s="68" t="s">
        <v>366</v>
      </c>
      <c r="D10" s="69">
        <v>0.81400000000000006</v>
      </c>
      <c r="E10" s="64" t="s">
        <v>372</v>
      </c>
      <c r="F10" s="64" t="s">
        <v>373</v>
      </c>
      <c r="G10" s="65">
        <v>0.23064999999999999</v>
      </c>
      <c r="H10" s="66" t="s">
        <v>371</v>
      </c>
      <c r="I10" s="66" t="s">
        <v>366</v>
      </c>
      <c r="J10" s="100">
        <v>1.4166953070318038</v>
      </c>
      <c r="K10" s="82" t="s">
        <v>371</v>
      </c>
      <c r="L10" s="82" t="s">
        <v>366</v>
      </c>
      <c r="M10" s="83">
        <v>1.4887812500000002</v>
      </c>
      <c r="N10" s="95"/>
      <c r="O10" s="95"/>
      <c r="P10" s="95"/>
      <c r="Q10" s="95"/>
      <c r="R10" s="95"/>
      <c r="S10" s="95"/>
      <c r="T10" s="97"/>
      <c r="U10" s="95"/>
      <c r="V10" s="95"/>
      <c r="W10" s="95"/>
      <c r="X10" s="95"/>
    </row>
    <row r="11" spans="1:24" s="71" customFormat="1" ht="25.5" x14ac:dyDescent="0.35">
      <c r="A11" s="72">
        <v>8</v>
      </c>
      <c r="B11" s="68" t="s">
        <v>372</v>
      </c>
      <c r="C11" s="68" t="s">
        <v>373</v>
      </c>
      <c r="D11" s="69">
        <v>7.6299999999999996E-3</v>
      </c>
      <c r="E11" s="64" t="s">
        <v>23</v>
      </c>
      <c r="F11" s="64" t="s">
        <v>33</v>
      </c>
      <c r="G11" s="65">
        <v>5.1174999999999997</v>
      </c>
      <c r="H11" s="66" t="s">
        <v>372</v>
      </c>
      <c r="I11" s="66" t="s">
        <v>373</v>
      </c>
      <c r="J11" s="100">
        <v>0.45525035987483847</v>
      </c>
      <c r="K11" s="82" t="s">
        <v>372</v>
      </c>
      <c r="L11" s="82" t="s">
        <v>373</v>
      </c>
      <c r="M11" s="83">
        <v>0.14503438987109146</v>
      </c>
      <c r="N11" s="95"/>
      <c r="O11" s="95"/>
      <c r="P11" s="95"/>
      <c r="Q11" s="95"/>
      <c r="R11" s="95"/>
      <c r="S11" s="95"/>
      <c r="T11" s="97"/>
      <c r="U11" s="95"/>
      <c r="V11" s="95"/>
      <c r="W11" s="95"/>
      <c r="X11" s="95"/>
    </row>
    <row r="12" spans="1:24" s="71" customFormat="1" ht="27.75" customHeight="1" x14ac:dyDescent="0.35">
      <c r="A12" s="72">
        <v>9</v>
      </c>
      <c r="B12" s="68" t="s">
        <v>23</v>
      </c>
      <c r="C12" s="68" t="s">
        <v>33</v>
      </c>
      <c r="D12" s="69">
        <v>0.27249999999999996</v>
      </c>
      <c r="E12" s="64" t="s">
        <v>31</v>
      </c>
      <c r="F12" s="64" t="s">
        <v>33</v>
      </c>
      <c r="G12" s="65">
        <v>35.040628383568205</v>
      </c>
      <c r="H12" s="66" t="s">
        <v>58</v>
      </c>
      <c r="I12" s="66" t="s">
        <v>374</v>
      </c>
      <c r="J12" s="100">
        <v>7.7150056561085965</v>
      </c>
      <c r="K12" s="82" t="s">
        <v>23</v>
      </c>
      <c r="L12" s="82" t="s">
        <v>33</v>
      </c>
      <c r="M12" s="83">
        <v>5.1797996382532663</v>
      </c>
      <c r="N12" s="95"/>
      <c r="O12" s="95"/>
      <c r="P12" s="95"/>
      <c r="Q12" s="95"/>
      <c r="R12" s="95"/>
      <c r="S12" s="95"/>
      <c r="T12" s="97"/>
      <c r="U12" s="95"/>
      <c r="V12" s="95"/>
      <c r="W12" s="95"/>
      <c r="X12" s="95"/>
    </row>
    <row r="13" spans="1:24" s="71" customFormat="1" ht="25.5" x14ac:dyDescent="0.35">
      <c r="A13" s="72">
        <v>10</v>
      </c>
      <c r="B13" s="68" t="s">
        <v>31</v>
      </c>
      <c r="C13" s="68" t="s">
        <v>33</v>
      </c>
      <c r="D13" s="69">
        <v>19.131</v>
      </c>
      <c r="E13" s="64" t="s">
        <v>35</v>
      </c>
      <c r="F13" s="64" t="s">
        <v>33</v>
      </c>
      <c r="G13" s="65">
        <v>0.33372027031969714</v>
      </c>
      <c r="H13" s="66" t="s">
        <v>23</v>
      </c>
      <c r="I13" s="66" t="s">
        <v>33</v>
      </c>
      <c r="J13" s="100">
        <v>9.0412502274303961</v>
      </c>
      <c r="K13" s="82" t="s">
        <v>31</v>
      </c>
      <c r="L13" s="82" t="s">
        <v>33</v>
      </c>
      <c r="M13" s="83">
        <v>115.07305212309726</v>
      </c>
      <c r="N13" s="95"/>
      <c r="O13" s="95"/>
      <c r="P13" s="95"/>
      <c r="Q13" s="95"/>
      <c r="R13" s="95"/>
      <c r="S13" s="95"/>
      <c r="T13" s="97"/>
      <c r="U13" s="95"/>
      <c r="V13" s="95"/>
      <c r="W13" s="95"/>
      <c r="X13" s="95"/>
    </row>
    <row r="14" spans="1:24" s="71" customFormat="1" ht="25.5" x14ac:dyDescent="0.35">
      <c r="A14" s="72">
        <v>11</v>
      </c>
      <c r="B14" s="68" t="s">
        <v>35</v>
      </c>
      <c r="C14" s="68" t="s">
        <v>33</v>
      </c>
      <c r="D14" s="69">
        <v>0.1822</v>
      </c>
      <c r="E14" s="64" t="s">
        <v>375</v>
      </c>
      <c r="F14" s="64" t="s">
        <v>42</v>
      </c>
      <c r="G14" s="65">
        <v>3.1799999999999997</v>
      </c>
      <c r="H14" s="66" t="s">
        <v>31</v>
      </c>
      <c r="I14" s="66" t="s">
        <v>33</v>
      </c>
      <c r="J14" s="100">
        <v>454.9029893039297</v>
      </c>
      <c r="K14" s="82" t="s">
        <v>35</v>
      </c>
      <c r="L14" s="82" t="s">
        <v>33</v>
      </c>
      <c r="M14" s="83">
        <v>2.5930086831315529</v>
      </c>
      <c r="N14" s="95"/>
      <c r="O14" s="95"/>
      <c r="P14" s="95"/>
      <c r="Q14" s="95"/>
      <c r="R14" s="95"/>
      <c r="S14" s="95"/>
      <c r="T14" s="97"/>
      <c r="U14" s="95"/>
      <c r="V14" s="95"/>
      <c r="W14" s="95"/>
      <c r="X14" s="95"/>
    </row>
    <row r="15" spans="1:24" s="71" customFormat="1" ht="38.25" x14ac:dyDescent="0.35">
      <c r="A15" s="72">
        <v>12</v>
      </c>
      <c r="B15" s="68" t="s">
        <v>375</v>
      </c>
      <c r="C15" s="68" t="s">
        <v>42</v>
      </c>
      <c r="D15" s="69">
        <v>3.1799999999999997</v>
      </c>
      <c r="E15" s="64" t="s">
        <v>443</v>
      </c>
      <c r="F15" s="64" t="s">
        <v>33</v>
      </c>
      <c r="G15" s="65">
        <v>39.930000000000007</v>
      </c>
      <c r="H15" s="66" t="s">
        <v>35</v>
      </c>
      <c r="I15" s="66" t="s">
        <v>33</v>
      </c>
      <c r="J15" s="100">
        <v>4.332409421942188</v>
      </c>
      <c r="K15" s="82" t="s">
        <v>377</v>
      </c>
      <c r="L15" s="82" t="s">
        <v>33</v>
      </c>
      <c r="M15" s="83">
        <v>28.349999999999998</v>
      </c>
      <c r="N15" s="95"/>
      <c r="O15" s="95"/>
      <c r="P15" s="95"/>
      <c r="Q15" s="95"/>
      <c r="R15" s="95"/>
      <c r="S15" s="95"/>
      <c r="T15" s="97"/>
      <c r="U15" s="95"/>
      <c r="V15" s="95"/>
      <c r="W15" s="95"/>
      <c r="X15" s="95"/>
    </row>
    <row r="16" spans="1:24" s="71" customFormat="1" ht="29.25" customHeight="1" x14ac:dyDescent="0.35">
      <c r="A16" s="72">
        <v>13</v>
      </c>
      <c r="B16" s="68" t="s">
        <v>416</v>
      </c>
      <c r="C16" s="68" t="s">
        <v>33</v>
      </c>
      <c r="D16" s="69">
        <v>39.930000000000007</v>
      </c>
      <c r="E16" s="64" t="s">
        <v>376</v>
      </c>
      <c r="F16" s="64" t="s">
        <v>33</v>
      </c>
      <c r="G16" s="65">
        <v>151.80000000000001</v>
      </c>
      <c r="H16" s="66" t="s">
        <v>443</v>
      </c>
      <c r="I16" s="66" t="s">
        <v>33</v>
      </c>
      <c r="J16" s="100">
        <v>19.965000000000003</v>
      </c>
      <c r="K16" s="82" t="s">
        <v>376</v>
      </c>
      <c r="L16" s="82" t="s">
        <v>33</v>
      </c>
      <c r="M16" s="83">
        <v>264.25607084500461</v>
      </c>
      <c r="N16" s="95"/>
      <c r="O16" s="95"/>
      <c r="P16" s="95"/>
      <c r="Q16" s="95"/>
      <c r="R16" s="95"/>
      <c r="S16" s="95"/>
      <c r="T16" s="97"/>
      <c r="U16" s="95"/>
      <c r="V16" s="95"/>
      <c r="W16" s="95"/>
      <c r="X16" s="95"/>
    </row>
    <row r="17" spans="1:24" s="71" customFormat="1" ht="38.25" x14ac:dyDescent="0.35">
      <c r="A17" s="72">
        <v>14</v>
      </c>
      <c r="B17" s="68" t="s">
        <v>378</v>
      </c>
      <c r="C17" s="68" t="s">
        <v>379</v>
      </c>
      <c r="D17" s="69">
        <v>22</v>
      </c>
      <c r="E17" s="64" t="s">
        <v>377</v>
      </c>
      <c r="F17" s="64" t="s">
        <v>33</v>
      </c>
      <c r="G17" s="65">
        <v>18.899999999999999</v>
      </c>
      <c r="H17" s="66" t="s">
        <v>381</v>
      </c>
      <c r="I17" s="66" t="s">
        <v>55</v>
      </c>
      <c r="J17" s="100">
        <v>12.6</v>
      </c>
      <c r="K17" s="82" t="s">
        <v>375</v>
      </c>
      <c r="L17" s="82" t="s">
        <v>42</v>
      </c>
      <c r="M17" s="83">
        <v>3.1799999999999997</v>
      </c>
      <c r="N17" s="95"/>
      <c r="O17" s="95"/>
      <c r="P17" s="95"/>
      <c r="Q17" s="95"/>
      <c r="R17" s="95"/>
      <c r="S17" s="95"/>
      <c r="T17" s="97"/>
      <c r="U17" s="95"/>
      <c r="V17" s="95"/>
      <c r="W17" s="95"/>
      <c r="X17" s="95"/>
    </row>
    <row r="18" spans="1:24" s="71" customFormat="1" ht="63.75" customHeight="1" x14ac:dyDescent="0.35">
      <c r="A18" s="72">
        <v>15</v>
      </c>
      <c r="B18" s="68" t="s">
        <v>380</v>
      </c>
      <c r="C18" s="68" t="s">
        <v>53</v>
      </c>
      <c r="D18" s="69">
        <v>2</v>
      </c>
      <c r="E18" s="64" t="s">
        <v>36</v>
      </c>
      <c r="F18" s="64" t="s">
        <v>55</v>
      </c>
      <c r="G18" s="65">
        <v>175</v>
      </c>
      <c r="H18" s="66" t="s">
        <v>63</v>
      </c>
      <c r="I18" s="66" t="s">
        <v>64</v>
      </c>
      <c r="J18" s="100">
        <v>1.7168000000000001</v>
      </c>
      <c r="K18" s="82" t="s">
        <v>453</v>
      </c>
      <c r="L18" s="82" t="s">
        <v>454</v>
      </c>
      <c r="M18" s="83">
        <v>10.555751316061704</v>
      </c>
      <c r="N18" s="95"/>
      <c r="O18" s="95"/>
      <c r="P18" s="95"/>
      <c r="Q18" s="95"/>
      <c r="R18" s="95"/>
      <c r="S18" s="95"/>
      <c r="T18" s="97"/>
      <c r="U18" s="95"/>
      <c r="V18" s="95"/>
      <c r="W18" s="95"/>
      <c r="X18" s="95"/>
    </row>
    <row r="19" spans="1:24" s="71" customFormat="1" ht="27" customHeight="1" x14ac:dyDescent="0.35">
      <c r="A19" s="72">
        <v>16</v>
      </c>
      <c r="B19" s="68" t="s">
        <v>433</v>
      </c>
      <c r="C19" s="68" t="s">
        <v>42</v>
      </c>
      <c r="D19" s="69">
        <v>6.8128896000000008E-2</v>
      </c>
      <c r="E19" s="64" t="s">
        <v>38</v>
      </c>
      <c r="F19" s="64" t="s">
        <v>53</v>
      </c>
      <c r="G19" s="65">
        <v>12</v>
      </c>
      <c r="H19" s="66" t="s">
        <v>382</v>
      </c>
      <c r="I19" s="66" t="s">
        <v>64</v>
      </c>
      <c r="J19" s="100">
        <v>2.3423999999999996</v>
      </c>
      <c r="K19" s="82" t="s">
        <v>49</v>
      </c>
      <c r="L19" s="82" t="s">
        <v>454</v>
      </c>
      <c r="M19" s="83">
        <v>31.694797861775459</v>
      </c>
      <c r="N19" s="95"/>
      <c r="O19" s="95"/>
      <c r="P19" s="95"/>
      <c r="Q19" s="95"/>
      <c r="R19" s="95"/>
      <c r="S19" s="95"/>
      <c r="T19" s="97"/>
      <c r="U19" s="95"/>
      <c r="V19" s="95"/>
      <c r="W19" s="95"/>
      <c r="X19" s="95"/>
    </row>
    <row r="20" spans="1:24" s="71" customFormat="1" ht="27.75" customHeight="1" x14ac:dyDescent="0.35">
      <c r="A20" s="72">
        <v>17</v>
      </c>
      <c r="B20" s="68" t="s">
        <v>426</v>
      </c>
      <c r="C20" s="68" t="s">
        <v>33</v>
      </c>
      <c r="D20" s="69">
        <v>2.0005121280000003E-2</v>
      </c>
      <c r="E20" s="64" t="s">
        <v>40</v>
      </c>
      <c r="F20" s="64" t="s">
        <v>25</v>
      </c>
      <c r="G20" s="65">
        <v>2.5</v>
      </c>
      <c r="H20" s="66" t="s">
        <v>50</v>
      </c>
      <c r="I20" s="66" t="s">
        <v>33</v>
      </c>
      <c r="J20" s="100">
        <v>37.146150000000006</v>
      </c>
      <c r="K20" s="82" t="s">
        <v>443</v>
      </c>
      <c r="L20" s="82" t="s">
        <v>55</v>
      </c>
      <c r="M20" s="83">
        <v>39.930000000000007</v>
      </c>
      <c r="N20" s="95"/>
      <c r="O20" s="95"/>
      <c r="P20" s="95"/>
      <c r="Q20" s="95"/>
      <c r="R20" s="95"/>
      <c r="S20" s="95"/>
      <c r="T20" s="97"/>
      <c r="U20" s="95"/>
      <c r="V20" s="95"/>
      <c r="W20" s="95"/>
      <c r="X20" s="95"/>
    </row>
    <row r="21" spans="1:24" s="71" customFormat="1" ht="23.25" customHeight="1" x14ac:dyDescent="0.35">
      <c r="A21" s="72">
        <v>18</v>
      </c>
      <c r="B21" s="68" t="s">
        <v>388</v>
      </c>
      <c r="C21" s="68" t="s">
        <v>53</v>
      </c>
      <c r="D21" s="69">
        <v>1</v>
      </c>
      <c r="E21" s="64" t="s">
        <v>444</v>
      </c>
      <c r="F21" s="64" t="s">
        <v>55</v>
      </c>
      <c r="G21" s="65">
        <v>8</v>
      </c>
      <c r="H21" s="66" t="s">
        <v>383</v>
      </c>
      <c r="I21" s="66" t="s">
        <v>374</v>
      </c>
      <c r="J21" s="100">
        <v>4.8093325791855204</v>
      </c>
      <c r="K21" s="82" t="s">
        <v>378</v>
      </c>
      <c r="L21" s="82" t="s">
        <v>379</v>
      </c>
      <c r="M21" s="83">
        <v>22</v>
      </c>
      <c r="N21" s="95"/>
      <c r="O21" s="95"/>
      <c r="P21" s="95"/>
      <c r="Q21" s="95"/>
      <c r="R21" s="95"/>
      <c r="S21" s="95"/>
      <c r="T21" s="97"/>
      <c r="U21" s="95"/>
      <c r="V21" s="95"/>
      <c r="W21" s="95"/>
      <c r="X21" s="95"/>
    </row>
    <row r="22" spans="1:24" s="71" customFormat="1" ht="28.5" customHeight="1" x14ac:dyDescent="0.35">
      <c r="A22" s="72">
        <v>19</v>
      </c>
      <c r="B22" s="68" t="s">
        <v>389</v>
      </c>
      <c r="C22" s="68" t="s">
        <v>37</v>
      </c>
      <c r="D22" s="69">
        <v>1.5</v>
      </c>
      <c r="E22" s="64" t="s">
        <v>378</v>
      </c>
      <c r="F22" s="64" t="s">
        <v>379</v>
      </c>
      <c r="G22" s="65">
        <v>22</v>
      </c>
      <c r="H22" s="66" t="s">
        <v>69</v>
      </c>
      <c r="I22" s="66" t="s">
        <v>39</v>
      </c>
      <c r="J22" s="100">
        <v>12.834000000000001</v>
      </c>
      <c r="K22" s="82" t="s">
        <v>380</v>
      </c>
      <c r="L22" s="82" t="s">
        <v>53</v>
      </c>
      <c r="M22" s="83">
        <v>2</v>
      </c>
      <c r="N22" s="95"/>
      <c r="O22" s="95"/>
      <c r="P22" s="95"/>
      <c r="Q22" s="95"/>
      <c r="R22" s="95"/>
      <c r="S22" s="95"/>
      <c r="T22" s="97"/>
      <c r="U22" s="95"/>
      <c r="V22" s="95"/>
      <c r="W22" s="95"/>
      <c r="X22" s="95"/>
    </row>
    <row r="23" spans="1:24" s="71" customFormat="1" ht="27" customHeight="1" x14ac:dyDescent="0.35">
      <c r="A23" s="72">
        <v>20</v>
      </c>
      <c r="B23" s="68" t="s">
        <v>391</v>
      </c>
      <c r="C23" s="68" t="s">
        <v>37</v>
      </c>
      <c r="D23" s="69">
        <v>2</v>
      </c>
      <c r="E23" s="64" t="s">
        <v>380</v>
      </c>
      <c r="F23" s="64" t="s">
        <v>53</v>
      </c>
      <c r="G23" s="65">
        <v>2</v>
      </c>
      <c r="H23" s="66" t="s">
        <v>449</v>
      </c>
      <c r="I23" s="66" t="s">
        <v>39</v>
      </c>
      <c r="J23" s="100">
        <v>1</v>
      </c>
      <c r="K23" s="82" t="s">
        <v>381</v>
      </c>
      <c r="L23" s="82" t="s">
        <v>55</v>
      </c>
      <c r="M23" s="83">
        <v>10.95</v>
      </c>
      <c r="N23" s="95"/>
      <c r="O23" s="95"/>
      <c r="P23" s="95"/>
      <c r="Q23" s="95"/>
      <c r="R23" s="95"/>
      <c r="S23" s="95"/>
      <c r="T23" s="97"/>
      <c r="U23" s="95"/>
      <c r="V23" s="95"/>
      <c r="W23" s="95"/>
      <c r="X23" s="95"/>
    </row>
    <row r="24" spans="1:24" s="71" customFormat="1" ht="51" x14ac:dyDescent="0.35">
      <c r="A24" s="72">
        <v>21</v>
      </c>
      <c r="B24" s="68" t="s">
        <v>439</v>
      </c>
      <c r="C24" s="68" t="s">
        <v>37</v>
      </c>
      <c r="D24" s="69">
        <v>660.5</v>
      </c>
      <c r="E24" s="64" t="s">
        <v>388</v>
      </c>
      <c r="F24" s="64" t="s">
        <v>53</v>
      </c>
      <c r="G24" s="65">
        <v>2</v>
      </c>
      <c r="H24" s="66" t="s">
        <v>378</v>
      </c>
      <c r="I24" s="66" t="s">
        <v>39</v>
      </c>
      <c r="J24" s="100">
        <v>11</v>
      </c>
      <c r="K24" s="82" t="s">
        <v>455</v>
      </c>
      <c r="L24" s="82" t="s">
        <v>379</v>
      </c>
      <c r="M24" s="83">
        <v>0.27771679057733772</v>
      </c>
      <c r="N24" s="95"/>
      <c r="O24" s="95"/>
      <c r="P24" s="95"/>
      <c r="Q24" s="95"/>
      <c r="R24" s="95"/>
      <c r="S24" s="95"/>
      <c r="T24" s="97"/>
      <c r="U24" s="95"/>
      <c r="V24" s="95"/>
      <c r="W24" s="95"/>
      <c r="X24" s="95"/>
    </row>
    <row r="25" spans="1:24" s="71" customFormat="1" ht="38.25" x14ac:dyDescent="0.35">
      <c r="A25" s="72">
        <v>22</v>
      </c>
      <c r="B25" s="68" t="s">
        <v>440</v>
      </c>
      <c r="C25" s="68" t="s">
        <v>37</v>
      </c>
      <c r="D25" s="69">
        <v>412.50000000000006</v>
      </c>
      <c r="E25" s="64" t="s">
        <v>389</v>
      </c>
      <c r="F25" s="64" t="s">
        <v>37</v>
      </c>
      <c r="G25" s="65">
        <v>17.54</v>
      </c>
      <c r="H25" s="66" t="s">
        <v>380</v>
      </c>
      <c r="I25" s="66" t="s">
        <v>39</v>
      </c>
      <c r="J25" s="100">
        <v>1</v>
      </c>
      <c r="K25" s="82" t="s">
        <v>66</v>
      </c>
      <c r="L25" s="82" t="s">
        <v>431</v>
      </c>
      <c r="M25" s="83">
        <v>0.83315037173201323</v>
      </c>
      <c r="N25" s="95"/>
      <c r="O25" s="95"/>
      <c r="P25" s="95"/>
      <c r="Q25" s="95"/>
      <c r="R25" s="95"/>
      <c r="S25" s="95"/>
      <c r="T25" s="97"/>
      <c r="U25" s="95"/>
      <c r="V25" s="95"/>
      <c r="W25" s="95"/>
      <c r="X25" s="95"/>
    </row>
    <row r="26" spans="1:24" s="71" customFormat="1" ht="63.75" x14ac:dyDescent="0.35">
      <c r="A26" s="72">
        <v>23</v>
      </c>
      <c r="B26" s="68" t="s">
        <v>393</v>
      </c>
      <c r="C26" s="68" t="s">
        <v>39</v>
      </c>
      <c r="D26" s="69">
        <v>1</v>
      </c>
      <c r="E26" s="64" t="s">
        <v>390</v>
      </c>
      <c r="F26" s="64" t="s">
        <v>37</v>
      </c>
      <c r="G26" s="65">
        <v>330.5</v>
      </c>
      <c r="H26" s="66" t="s">
        <v>71</v>
      </c>
      <c r="I26" s="66" t="s">
        <v>39</v>
      </c>
      <c r="J26" s="100">
        <v>5.1958333333333337</v>
      </c>
      <c r="K26" s="82" t="s">
        <v>50</v>
      </c>
      <c r="L26" s="82" t="s">
        <v>33</v>
      </c>
      <c r="M26" s="83">
        <v>6.3364725057288309</v>
      </c>
      <c r="N26" s="95"/>
      <c r="O26" s="95"/>
      <c r="P26" s="95"/>
      <c r="Q26" s="95"/>
      <c r="R26" s="95"/>
      <c r="S26" s="95"/>
      <c r="T26" s="97"/>
      <c r="U26" s="95"/>
      <c r="V26" s="95"/>
      <c r="W26" s="95"/>
      <c r="X26" s="95"/>
    </row>
    <row r="27" spans="1:24" s="71" customFormat="1" ht="76.5" x14ac:dyDescent="0.35">
      <c r="A27" s="72">
        <v>24</v>
      </c>
      <c r="B27" s="68" t="s">
        <v>96</v>
      </c>
      <c r="C27" s="68" t="s">
        <v>37</v>
      </c>
      <c r="D27" s="69">
        <v>18.600000000000001</v>
      </c>
      <c r="E27" s="64" t="s">
        <v>391</v>
      </c>
      <c r="F27" s="64" t="s">
        <v>37</v>
      </c>
      <c r="G27" s="65">
        <v>112.00000000000001</v>
      </c>
      <c r="H27" s="66" t="s">
        <v>70</v>
      </c>
      <c r="I27" s="66" t="s">
        <v>39</v>
      </c>
      <c r="J27" s="100">
        <v>6.0095871040723985</v>
      </c>
      <c r="K27" s="82" t="s">
        <v>388</v>
      </c>
      <c r="L27" s="82" t="s">
        <v>53</v>
      </c>
      <c r="M27" s="83">
        <v>3</v>
      </c>
      <c r="N27" s="95"/>
      <c r="O27" s="95"/>
      <c r="P27" s="95"/>
      <c r="Q27" s="95"/>
      <c r="R27" s="95"/>
      <c r="S27" s="95"/>
      <c r="T27" s="97"/>
      <c r="U27" s="95"/>
      <c r="V27" s="95"/>
      <c r="W27" s="95"/>
      <c r="X27" s="95"/>
    </row>
    <row r="28" spans="1:24" s="71" customFormat="1" ht="38.25" x14ac:dyDescent="0.35">
      <c r="A28" s="72">
        <v>25</v>
      </c>
      <c r="B28" s="68" t="s">
        <v>98</v>
      </c>
      <c r="C28" s="68" t="s">
        <v>37</v>
      </c>
      <c r="D28" s="69">
        <v>1.4</v>
      </c>
      <c r="E28" s="64" t="s">
        <v>423</v>
      </c>
      <c r="F28" s="64" t="s">
        <v>37</v>
      </c>
      <c r="G28" s="65">
        <v>0.3</v>
      </c>
      <c r="H28" s="66" t="s">
        <v>72</v>
      </c>
      <c r="I28" s="66" t="s">
        <v>39</v>
      </c>
      <c r="J28" s="100">
        <v>7.1990290346907999</v>
      </c>
      <c r="K28" s="82" t="s">
        <v>389</v>
      </c>
      <c r="L28" s="82" t="s">
        <v>37</v>
      </c>
      <c r="M28" s="83">
        <v>3.5</v>
      </c>
      <c r="N28" s="95"/>
      <c r="O28" s="95"/>
      <c r="P28" s="95"/>
      <c r="Q28" s="95"/>
      <c r="R28" s="95"/>
      <c r="S28" s="95"/>
      <c r="T28" s="97"/>
      <c r="U28" s="95"/>
      <c r="V28" s="95"/>
      <c r="W28" s="95"/>
      <c r="X28" s="95"/>
    </row>
    <row r="29" spans="1:24" s="71" customFormat="1" ht="27.75" customHeight="1" x14ac:dyDescent="0.35">
      <c r="A29" s="72">
        <v>26</v>
      </c>
      <c r="B29" s="68" t="s">
        <v>100</v>
      </c>
      <c r="C29" s="68" t="s">
        <v>37</v>
      </c>
      <c r="D29" s="69">
        <v>2</v>
      </c>
      <c r="E29" s="64" t="s">
        <v>392</v>
      </c>
      <c r="F29" s="64" t="s">
        <v>37</v>
      </c>
      <c r="G29" s="65">
        <v>0.3</v>
      </c>
      <c r="H29" s="66" t="s">
        <v>73</v>
      </c>
      <c r="I29" s="66" t="s">
        <v>39</v>
      </c>
      <c r="J29" s="100">
        <v>2.5979166666666669</v>
      </c>
      <c r="K29" s="82" t="s">
        <v>390</v>
      </c>
      <c r="L29" s="82" t="s">
        <v>37</v>
      </c>
      <c r="M29" s="83">
        <v>1</v>
      </c>
      <c r="N29" s="95"/>
      <c r="O29" s="95"/>
      <c r="P29" s="95"/>
      <c r="Q29" s="95"/>
      <c r="R29" s="95"/>
      <c r="S29" s="95"/>
      <c r="T29" s="97"/>
      <c r="U29" s="95"/>
      <c r="V29" s="95"/>
      <c r="W29" s="95"/>
      <c r="X29" s="95"/>
    </row>
    <row r="30" spans="1:24" s="71" customFormat="1" ht="38.25" x14ac:dyDescent="0.35">
      <c r="A30" s="72">
        <v>27</v>
      </c>
      <c r="B30" s="68" t="s">
        <v>102</v>
      </c>
      <c r="C30" s="68" t="s">
        <v>39</v>
      </c>
      <c r="D30" s="69">
        <v>2</v>
      </c>
      <c r="E30" s="64" t="s">
        <v>415</v>
      </c>
      <c r="F30" s="64" t="s">
        <v>37</v>
      </c>
      <c r="G30" s="65">
        <v>332</v>
      </c>
      <c r="H30" s="66" t="s">
        <v>74</v>
      </c>
      <c r="I30" s="66" t="s">
        <v>39</v>
      </c>
      <c r="J30" s="100">
        <v>3.0027149321266968</v>
      </c>
      <c r="K30" s="82" t="s">
        <v>391</v>
      </c>
      <c r="L30" s="82" t="s">
        <v>37</v>
      </c>
      <c r="M30" s="83">
        <v>2.5</v>
      </c>
      <c r="N30" s="95"/>
      <c r="O30" s="95"/>
      <c r="P30" s="95"/>
      <c r="Q30" s="95"/>
      <c r="R30" s="95"/>
      <c r="S30" s="95"/>
      <c r="T30" s="97"/>
      <c r="U30" s="95"/>
      <c r="V30" s="95"/>
      <c r="W30" s="95"/>
      <c r="X30" s="95"/>
    </row>
    <row r="31" spans="1:24" s="71" customFormat="1" ht="76.5" x14ac:dyDescent="0.35">
      <c r="A31" s="72">
        <v>28</v>
      </c>
      <c r="B31" s="68" t="s">
        <v>104</v>
      </c>
      <c r="C31" s="68" t="s">
        <v>39</v>
      </c>
      <c r="D31" s="69">
        <v>2</v>
      </c>
      <c r="E31" s="64" t="s">
        <v>393</v>
      </c>
      <c r="F31" s="64" t="s">
        <v>39</v>
      </c>
      <c r="G31" s="65">
        <v>1</v>
      </c>
      <c r="H31" s="66" t="s">
        <v>75</v>
      </c>
      <c r="I31" s="66" t="s">
        <v>39</v>
      </c>
      <c r="J31" s="100">
        <v>1.0036764705882353</v>
      </c>
      <c r="K31" s="82" t="s">
        <v>456</v>
      </c>
      <c r="L31" s="82" t="s">
        <v>37</v>
      </c>
      <c r="M31" s="83">
        <v>0.5</v>
      </c>
      <c r="N31" s="95"/>
      <c r="O31" s="95"/>
      <c r="P31" s="95"/>
      <c r="Q31" s="95"/>
      <c r="R31" s="95"/>
      <c r="S31" s="95"/>
      <c r="T31" s="97"/>
      <c r="U31" s="95"/>
      <c r="V31" s="95"/>
      <c r="W31" s="95"/>
      <c r="X31" s="95"/>
    </row>
    <row r="32" spans="1:24" s="71" customFormat="1" ht="51" x14ac:dyDescent="0.35">
      <c r="A32" s="72">
        <v>29</v>
      </c>
      <c r="B32" s="68" t="s">
        <v>107</v>
      </c>
      <c r="C32" s="68" t="s">
        <v>39</v>
      </c>
      <c r="D32" s="69">
        <v>1</v>
      </c>
      <c r="E32" s="64" t="s">
        <v>96</v>
      </c>
      <c r="F32" s="64" t="s">
        <v>37</v>
      </c>
      <c r="G32" s="65">
        <v>9.6</v>
      </c>
      <c r="H32" s="66" t="s">
        <v>384</v>
      </c>
      <c r="I32" s="66" t="s">
        <v>39</v>
      </c>
      <c r="J32" s="100">
        <v>2.5979166666666669</v>
      </c>
      <c r="K32" s="82" t="s">
        <v>457</v>
      </c>
      <c r="L32" s="82" t="s">
        <v>37</v>
      </c>
      <c r="M32" s="83">
        <v>557.70000000000005</v>
      </c>
      <c r="N32" s="95"/>
      <c r="O32" s="95"/>
      <c r="P32" s="95"/>
      <c r="Q32" s="95"/>
      <c r="R32" s="95"/>
      <c r="S32" s="95"/>
      <c r="T32" s="97"/>
      <c r="U32" s="95"/>
      <c r="V32" s="95"/>
      <c r="W32" s="95"/>
      <c r="X32" s="95"/>
    </row>
    <row r="33" spans="1:24" s="71" customFormat="1" ht="51" x14ac:dyDescent="0.35">
      <c r="A33" s="72">
        <v>30</v>
      </c>
      <c r="B33" s="68" t="s">
        <v>110</v>
      </c>
      <c r="C33" s="68" t="s">
        <v>39</v>
      </c>
      <c r="D33" s="69">
        <v>1</v>
      </c>
      <c r="E33" s="64" t="s">
        <v>97</v>
      </c>
      <c r="F33" s="64" t="s">
        <v>37</v>
      </c>
      <c r="G33" s="65">
        <v>0</v>
      </c>
      <c r="H33" s="66" t="s">
        <v>76</v>
      </c>
      <c r="I33" s="66" t="s">
        <v>45</v>
      </c>
      <c r="J33" s="100">
        <v>2.0031957013574662</v>
      </c>
      <c r="K33" s="82" t="s">
        <v>440</v>
      </c>
      <c r="L33" s="82" t="s">
        <v>37</v>
      </c>
      <c r="M33" s="83">
        <v>0</v>
      </c>
      <c r="N33" s="95"/>
      <c r="O33" s="95"/>
      <c r="P33" s="95"/>
      <c r="Q33" s="95"/>
      <c r="R33" s="95"/>
      <c r="S33" s="95"/>
      <c r="T33" s="97"/>
      <c r="U33" s="95"/>
      <c r="V33" s="95"/>
      <c r="W33" s="95"/>
      <c r="X33" s="95"/>
    </row>
    <row r="34" spans="1:24" s="71" customFormat="1" ht="102" x14ac:dyDescent="0.35">
      <c r="A34" s="72">
        <v>31</v>
      </c>
      <c r="B34" s="68" t="s">
        <v>113</v>
      </c>
      <c r="C34" s="68" t="s">
        <v>39</v>
      </c>
      <c r="D34" s="69">
        <v>1</v>
      </c>
      <c r="E34" s="64" t="s">
        <v>424</v>
      </c>
      <c r="F34" s="64" t="s">
        <v>37</v>
      </c>
      <c r="G34" s="65">
        <v>4.4000000000000004</v>
      </c>
      <c r="H34" s="66" t="s">
        <v>385</v>
      </c>
      <c r="I34" s="66" t="s">
        <v>45</v>
      </c>
      <c r="J34" s="100">
        <v>1.0036764705882353</v>
      </c>
      <c r="K34" s="82" t="s">
        <v>393</v>
      </c>
      <c r="L34" s="82" t="s">
        <v>39</v>
      </c>
      <c r="M34" s="83">
        <v>2</v>
      </c>
      <c r="N34" s="95"/>
      <c r="O34" s="95"/>
      <c r="P34" s="95"/>
      <c r="Q34" s="95"/>
      <c r="R34" s="95"/>
      <c r="S34" s="95"/>
      <c r="T34" s="97"/>
      <c r="U34" s="95"/>
      <c r="V34" s="95"/>
      <c r="W34" s="95"/>
      <c r="X34" s="95"/>
    </row>
    <row r="35" spans="1:24" s="71" customFormat="1" ht="38.25" x14ac:dyDescent="0.35">
      <c r="A35" s="72">
        <v>32</v>
      </c>
      <c r="B35" s="68" t="s">
        <v>429</v>
      </c>
      <c r="C35" s="68" t="s">
        <v>39</v>
      </c>
      <c r="D35" s="69">
        <v>2</v>
      </c>
      <c r="E35" s="64" t="s">
        <v>100</v>
      </c>
      <c r="F35" s="64" t="s">
        <v>37</v>
      </c>
      <c r="G35" s="65">
        <v>2</v>
      </c>
      <c r="H35" s="66" t="s">
        <v>386</v>
      </c>
      <c r="I35" s="66" t="s">
        <v>387</v>
      </c>
      <c r="J35" s="100">
        <v>0.67545833333333349</v>
      </c>
      <c r="K35" s="82" t="s">
        <v>96</v>
      </c>
      <c r="L35" s="82" t="s">
        <v>37</v>
      </c>
      <c r="M35" s="83">
        <v>8.51</v>
      </c>
      <c r="N35" s="95"/>
      <c r="O35" s="95"/>
      <c r="P35" s="95"/>
      <c r="Q35" s="95"/>
      <c r="R35" s="95"/>
      <c r="S35" s="95"/>
      <c r="T35" s="97"/>
      <c r="U35" s="95"/>
      <c r="V35" s="95"/>
      <c r="W35" s="95"/>
      <c r="X35" s="95"/>
    </row>
    <row r="36" spans="1:24" s="71" customFormat="1" ht="38.25" x14ac:dyDescent="0.35">
      <c r="A36" s="72">
        <v>33</v>
      </c>
      <c r="B36" s="68" t="s">
        <v>114</v>
      </c>
      <c r="C36" s="68" t="s">
        <v>39</v>
      </c>
      <c r="D36" s="69">
        <v>2</v>
      </c>
      <c r="E36" s="64" t="s">
        <v>102</v>
      </c>
      <c r="F36" s="64" t="s">
        <v>39</v>
      </c>
      <c r="G36" s="65">
        <v>3</v>
      </c>
      <c r="H36" s="66" t="s">
        <v>450</v>
      </c>
      <c r="I36" s="66" t="s">
        <v>451</v>
      </c>
      <c r="J36" s="100">
        <v>330</v>
      </c>
      <c r="K36" s="82" t="s">
        <v>97</v>
      </c>
      <c r="L36" s="82" t="s">
        <v>37</v>
      </c>
      <c r="M36" s="83">
        <v>0</v>
      </c>
      <c r="N36" s="95"/>
      <c r="O36" s="95"/>
      <c r="P36" s="95"/>
      <c r="Q36" s="95"/>
      <c r="R36" s="95"/>
      <c r="S36" s="95"/>
      <c r="T36" s="97"/>
      <c r="U36" s="95"/>
      <c r="V36" s="95"/>
      <c r="W36" s="95"/>
      <c r="X36" s="95"/>
    </row>
    <row r="37" spans="1:24" s="71" customFormat="1" ht="38.25" x14ac:dyDescent="0.35">
      <c r="A37" s="72">
        <v>34</v>
      </c>
      <c r="B37" s="68" t="s">
        <v>116</v>
      </c>
      <c r="C37" s="68" t="s">
        <v>39</v>
      </c>
      <c r="D37" s="69">
        <v>1</v>
      </c>
      <c r="E37" s="64" t="s">
        <v>103</v>
      </c>
      <c r="F37" s="64" t="s">
        <v>39</v>
      </c>
      <c r="G37" s="65">
        <v>0</v>
      </c>
      <c r="H37" s="66" t="s">
        <v>440</v>
      </c>
      <c r="I37" s="66" t="s">
        <v>37</v>
      </c>
      <c r="J37" s="100">
        <v>0</v>
      </c>
      <c r="K37" s="82" t="s">
        <v>98</v>
      </c>
      <c r="L37" s="82" t="s">
        <v>37</v>
      </c>
      <c r="M37" s="83">
        <v>4.0999999999999996</v>
      </c>
      <c r="N37" s="95"/>
      <c r="O37" s="95"/>
      <c r="P37" s="95"/>
      <c r="Q37" s="95"/>
      <c r="R37" s="95"/>
      <c r="S37" s="95"/>
      <c r="T37" s="97"/>
      <c r="U37" s="95"/>
      <c r="V37" s="95"/>
      <c r="W37" s="95"/>
      <c r="X37" s="95"/>
    </row>
    <row r="38" spans="1:24" s="71" customFormat="1" ht="76.5" x14ac:dyDescent="0.35">
      <c r="A38" s="72">
        <v>35</v>
      </c>
      <c r="B38" s="68" t="s">
        <v>119</v>
      </c>
      <c r="C38" s="68" t="s">
        <v>39</v>
      </c>
      <c r="D38" s="69">
        <v>1</v>
      </c>
      <c r="E38" s="64" t="s">
        <v>105</v>
      </c>
      <c r="F38" s="64" t="s">
        <v>39</v>
      </c>
      <c r="G38" s="65">
        <v>2</v>
      </c>
      <c r="H38" s="66" t="s">
        <v>393</v>
      </c>
      <c r="I38" s="66" t="s">
        <v>39</v>
      </c>
      <c r="J38" s="100">
        <v>0</v>
      </c>
      <c r="K38" s="82" t="s">
        <v>99</v>
      </c>
      <c r="L38" s="82" t="s">
        <v>37</v>
      </c>
      <c r="M38" s="83">
        <v>1.75</v>
      </c>
      <c r="N38" s="95"/>
      <c r="O38" s="95"/>
      <c r="P38" s="95"/>
      <c r="Q38" s="95"/>
      <c r="R38" s="95"/>
      <c r="S38" s="95"/>
      <c r="T38" s="97"/>
      <c r="U38" s="95"/>
      <c r="V38" s="95"/>
      <c r="W38" s="95"/>
      <c r="X38" s="95"/>
    </row>
    <row r="39" spans="1:24" s="71" customFormat="1" ht="38.25" x14ac:dyDescent="0.35">
      <c r="A39" s="72">
        <v>36</v>
      </c>
      <c r="B39" s="68" t="s">
        <v>394</v>
      </c>
      <c r="C39" s="68" t="s">
        <v>39</v>
      </c>
      <c r="D39" s="69">
        <v>8</v>
      </c>
      <c r="E39" s="64" t="s">
        <v>106</v>
      </c>
      <c r="F39" s="64" t="s">
        <v>39</v>
      </c>
      <c r="G39" s="65">
        <v>3</v>
      </c>
      <c r="H39" s="66" t="s">
        <v>96</v>
      </c>
      <c r="I39" s="66" t="s">
        <v>37</v>
      </c>
      <c r="J39" s="100">
        <v>6</v>
      </c>
      <c r="K39" s="82" t="s">
        <v>100</v>
      </c>
      <c r="L39" s="82" t="s">
        <v>37</v>
      </c>
      <c r="M39" s="83">
        <v>6.5</v>
      </c>
      <c r="N39" s="95"/>
      <c r="O39" s="95"/>
      <c r="P39" s="95"/>
      <c r="Q39" s="95"/>
      <c r="R39" s="95"/>
      <c r="S39" s="95"/>
      <c r="T39" s="97"/>
      <c r="U39" s="95"/>
      <c r="V39" s="95"/>
      <c r="W39" s="95"/>
      <c r="X39" s="95"/>
    </row>
    <row r="40" spans="1:24" s="71" customFormat="1" ht="38.25" x14ac:dyDescent="0.35">
      <c r="A40" s="72">
        <v>37</v>
      </c>
      <c r="B40" s="68" t="s">
        <v>417</v>
      </c>
      <c r="C40" s="68" t="s">
        <v>39</v>
      </c>
      <c r="D40" s="69">
        <v>1</v>
      </c>
      <c r="E40" s="64" t="s">
        <v>107</v>
      </c>
      <c r="F40" s="64" t="s">
        <v>39</v>
      </c>
      <c r="G40" s="65">
        <v>1</v>
      </c>
      <c r="H40" s="66" t="s">
        <v>97</v>
      </c>
      <c r="I40" s="66" t="s">
        <v>37</v>
      </c>
      <c r="J40" s="100">
        <v>0</v>
      </c>
      <c r="K40" s="82" t="s">
        <v>102</v>
      </c>
      <c r="L40" s="82" t="s">
        <v>39</v>
      </c>
      <c r="M40" s="83">
        <v>2</v>
      </c>
      <c r="N40" s="95"/>
      <c r="O40" s="95"/>
      <c r="P40" s="95"/>
      <c r="Q40" s="95"/>
      <c r="R40" s="95"/>
      <c r="S40" s="95"/>
      <c r="T40" s="97"/>
      <c r="U40" s="95"/>
      <c r="V40" s="95"/>
      <c r="W40" s="95"/>
      <c r="X40" s="95"/>
    </row>
    <row r="41" spans="1:24" s="71" customFormat="1" ht="25.5" x14ac:dyDescent="0.35">
      <c r="A41" s="72">
        <v>38</v>
      </c>
      <c r="B41" s="68" t="s">
        <v>425</v>
      </c>
      <c r="C41" s="68" t="s">
        <v>39</v>
      </c>
      <c r="D41" s="69">
        <v>2</v>
      </c>
      <c r="E41" s="64" t="s">
        <v>108</v>
      </c>
      <c r="F41" s="64" t="s">
        <v>39</v>
      </c>
      <c r="G41" s="65">
        <v>1</v>
      </c>
      <c r="H41" s="66" t="s">
        <v>102</v>
      </c>
      <c r="I41" s="66" t="s">
        <v>39</v>
      </c>
      <c r="J41" s="100">
        <v>2</v>
      </c>
      <c r="K41" s="82" t="s">
        <v>104</v>
      </c>
      <c r="L41" s="82" t="s">
        <v>39</v>
      </c>
      <c r="M41" s="83">
        <v>3</v>
      </c>
      <c r="N41" s="95"/>
      <c r="O41" s="95"/>
      <c r="P41" s="95"/>
      <c r="Q41" s="95"/>
      <c r="R41" s="95"/>
      <c r="S41" s="95"/>
      <c r="T41" s="97"/>
      <c r="U41" s="95"/>
      <c r="V41" s="95"/>
      <c r="W41" s="95"/>
      <c r="X41" s="95"/>
    </row>
    <row r="42" spans="1:24" s="71" customFormat="1" ht="38.25" x14ac:dyDescent="0.35">
      <c r="A42" s="72">
        <v>39</v>
      </c>
      <c r="B42" s="68" t="s">
        <v>397</v>
      </c>
      <c r="C42" s="68" t="s">
        <v>39</v>
      </c>
      <c r="D42" s="69">
        <v>3</v>
      </c>
      <c r="E42" s="64" t="s">
        <v>109</v>
      </c>
      <c r="F42" s="64" t="s">
        <v>39</v>
      </c>
      <c r="G42" s="65">
        <v>0</v>
      </c>
      <c r="H42" s="66" t="s">
        <v>103</v>
      </c>
      <c r="I42" s="66" t="s">
        <v>39</v>
      </c>
      <c r="J42" s="100">
        <v>0</v>
      </c>
      <c r="K42" s="82" t="s">
        <v>105</v>
      </c>
      <c r="L42" s="82" t="s">
        <v>39</v>
      </c>
      <c r="M42" s="83">
        <v>2</v>
      </c>
      <c r="N42" s="95"/>
      <c r="O42" s="95"/>
      <c r="P42" s="95"/>
      <c r="Q42" s="95"/>
      <c r="R42" s="95"/>
      <c r="S42" s="95"/>
      <c r="T42" s="97"/>
      <c r="U42" s="95"/>
      <c r="V42" s="95"/>
      <c r="W42" s="95"/>
      <c r="X42" s="95"/>
    </row>
    <row r="43" spans="1:24" s="71" customFormat="1" ht="25.5" x14ac:dyDescent="0.35">
      <c r="A43" s="72">
        <v>40</v>
      </c>
      <c r="B43" s="68" t="s">
        <v>136</v>
      </c>
      <c r="C43" s="68" t="s">
        <v>39</v>
      </c>
      <c r="D43" s="69">
        <v>1</v>
      </c>
      <c r="E43" s="64" t="s">
        <v>111</v>
      </c>
      <c r="F43" s="64" t="s">
        <v>39</v>
      </c>
      <c r="G43" s="65">
        <v>1</v>
      </c>
      <c r="H43" s="66" t="s">
        <v>429</v>
      </c>
      <c r="I43" s="66" t="s">
        <v>39</v>
      </c>
      <c r="J43" s="100">
        <v>2</v>
      </c>
      <c r="K43" s="82" t="s">
        <v>107</v>
      </c>
      <c r="L43" s="82" t="s">
        <v>39</v>
      </c>
      <c r="M43" s="83">
        <v>2</v>
      </c>
      <c r="N43" s="95"/>
      <c r="O43" s="95"/>
      <c r="P43" s="95"/>
      <c r="Q43" s="95"/>
      <c r="R43" s="95"/>
      <c r="S43" s="95"/>
      <c r="T43" s="97"/>
      <c r="U43" s="95"/>
      <c r="V43" s="95"/>
      <c r="W43" s="95"/>
      <c r="X43" s="95"/>
    </row>
    <row r="44" spans="1:24" s="71" customFormat="1" ht="38.25" x14ac:dyDescent="0.35">
      <c r="A44" s="72">
        <v>41</v>
      </c>
      <c r="B44" s="68" t="s">
        <v>138</v>
      </c>
      <c r="C44" s="68" t="s">
        <v>39</v>
      </c>
      <c r="D44" s="69">
        <v>1</v>
      </c>
      <c r="E44" s="64" t="s">
        <v>112</v>
      </c>
      <c r="F44" s="64" t="s">
        <v>39</v>
      </c>
      <c r="G44" s="65">
        <v>3</v>
      </c>
      <c r="H44" s="66" t="s">
        <v>452</v>
      </c>
      <c r="I44" s="66" t="s">
        <v>39</v>
      </c>
      <c r="J44" s="100">
        <v>1</v>
      </c>
      <c r="K44" s="82" t="s">
        <v>108</v>
      </c>
      <c r="L44" s="82" t="s">
        <v>39</v>
      </c>
      <c r="M44" s="83">
        <v>1</v>
      </c>
      <c r="N44" s="95"/>
      <c r="O44" s="95"/>
      <c r="P44" s="95"/>
      <c r="Q44" s="95"/>
      <c r="R44" s="95"/>
      <c r="S44" s="95"/>
      <c r="T44" s="97"/>
      <c r="U44" s="95"/>
      <c r="V44" s="95"/>
      <c r="W44" s="95"/>
      <c r="X44" s="95"/>
    </row>
    <row r="45" spans="1:24" s="71" customFormat="1" ht="38.25" x14ac:dyDescent="0.35">
      <c r="A45" s="72">
        <v>42</v>
      </c>
      <c r="B45" s="68" t="s">
        <v>140</v>
      </c>
      <c r="C45" s="68" t="s">
        <v>39</v>
      </c>
      <c r="D45" s="69">
        <v>1</v>
      </c>
      <c r="E45" s="64" t="s">
        <v>113</v>
      </c>
      <c r="F45" s="64" t="s">
        <v>39</v>
      </c>
      <c r="G45" s="65">
        <v>1</v>
      </c>
      <c r="H45" s="66" t="s">
        <v>428</v>
      </c>
      <c r="I45" s="66" t="s">
        <v>39</v>
      </c>
      <c r="J45" s="100">
        <v>1</v>
      </c>
      <c r="K45" s="82" t="s">
        <v>429</v>
      </c>
      <c r="L45" s="82" t="s">
        <v>39</v>
      </c>
      <c r="M45" s="83">
        <v>1</v>
      </c>
      <c r="N45" s="95"/>
      <c r="O45" s="95"/>
      <c r="P45" s="95"/>
      <c r="Q45" s="95"/>
      <c r="R45" s="95"/>
      <c r="S45" s="95"/>
      <c r="T45" s="97"/>
      <c r="U45" s="95"/>
      <c r="V45" s="95"/>
      <c r="W45" s="95"/>
      <c r="X45" s="95"/>
    </row>
    <row r="46" spans="1:24" s="71" customFormat="1" ht="25.5" x14ac:dyDescent="0.35">
      <c r="A46" s="72">
        <v>43</v>
      </c>
      <c r="B46" s="68" t="s">
        <v>145</v>
      </c>
      <c r="C46" s="68" t="s">
        <v>39</v>
      </c>
      <c r="D46" s="69">
        <v>1</v>
      </c>
      <c r="E46" s="64" t="s">
        <v>429</v>
      </c>
      <c r="F46" s="64" t="s">
        <v>39</v>
      </c>
      <c r="G46" s="65">
        <v>1</v>
      </c>
      <c r="H46" s="66" t="s">
        <v>114</v>
      </c>
      <c r="I46" s="66" t="s">
        <v>39</v>
      </c>
      <c r="J46" s="100">
        <v>2</v>
      </c>
      <c r="K46" s="82" t="s">
        <v>110</v>
      </c>
      <c r="L46" s="82" t="s">
        <v>39</v>
      </c>
      <c r="M46" s="83">
        <v>1</v>
      </c>
      <c r="N46" s="95"/>
      <c r="O46" s="95"/>
      <c r="P46" s="95"/>
      <c r="Q46" s="95"/>
      <c r="R46" s="95"/>
      <c r="S46" s="95"/>
      <c r="T46" s="97"/>
      <c r="U46" s="95"/>
      <c r="V46" s="95"/>
      <c r="W46" s="95"/>
      <c r="X46" s="95"/>
    </row>
    <row r="47" spans="1:24" s="71" customFormat="1" ht="38.25" x14ac:dyDescent="0.35">
      <c r="A47" s="72">
        <v>44</v>
      </c>
      <c r="B47" s="68" t="s">
        <v>153</v>
      </c>
      <c r="C47" s="68" t="s">
        <v>39</v>
      </c>
      <c r="D47" s="69">
        <v>1</v>
      </c>
      <c r="E47" s="64" t="s">
        <v>114</v>
      </c>
      <c r="F47" s="64" t="s">
        <v>39</v>
      </c>
      <c r="G47" s="65">
        <v>1</v>
      </c>
      <c r="H47" s="66" t="s">
        <v>394</v>
      </c>
      <c r="I47" s="66" t="s">
        <v>39</v>
      </c>
      <c r="J47" s="100">
        <v>5</v>
      </c>
      <c r="K47" s="82" t="s">
        <v>458</v>
      </c>
      <c r="L47" s="82" t="s">
        <v>39</v>
      </c>
      <c r="M47" s="83">
        <v>1</v>
      </c>
      <c r="N47" s="95"/>
      <c r="O47" s="95"/>
      <c r="P47" s="95"/>
      <c r="Q47" s="95"/>
      <c r="R47" s="95"/>
      <c r="S47" s="95"/>
      <c r="T47" s="97"/>
      <c r="U47" s="95"/>
      <c r="V47" s="95"/>
      <c r="W47" s="95"/>
      <c r="X47" s="95"/>
    </row>
    <row r="48" spans="1:24" s="71" customFormat="1" ht="25.5" x14ac:dyDescent="0.35">
      <c r="A48" s="72">
        <v>45</v>
      </c>
      <c r="B48" s="68" t="s">
        <v>154</v>
      </c>
      <c r="C48" s="68" t="s">
        <v>39</v>
      </c>
      <c r="D48" s="69">
        <v>7</v>
      </c>
      <c r="E48" s="64" t="s">
        <v>115</v>
      </c>
      <c r="F48" s="64" t="s">
        <v>39</v>
      </c>
      <c r="G48" s="65">
        <v>0</v>
      </c>
      <c r="H48" s="66" t="s">
        <v>417</v>
      </c>
      <c r="I48" s="66" t="s">
        <v>39</v>
      </c>
      <c r="J48" s="100">
        <v>1</v>
      </c>
      <c r="K48" s="82" t="s">
        <v>113</v>
      </c>
      <c r="L48" s="82" t="s">
        <v>39</v>
      </c>
      <c r="M48" s="83">
        <v>2</v>
      </c>
      <c r="N48" s="95"/>
      <c r="O48" s="95"/>
      <c r="P48" s="95"/>
      <c r="Q48" s="95"/>
      <c r="R48" s="95"/>
      <c r="S48" s="95"/>
      <c r="T48" s="97"/>
      <c r="U48" s="95"/>
      <c r="V48" s="95"/>
      <c r="W48" s="95"/>
      <c r="X48" s="95"/>
    </row>
    <row r="49" spans="1:24" s="71" customFormat="1" ht="25.5" x14ac:dyDescent="0.35">
      <c r="A49" s="72">
        <v>46</v>
      </c>
      <c r="B49" s="68" t="s">
        <v>398</v>
      </c>
      <c r="C49" s="68" t="s">
        <v>39</v>
      </c>
      <c r="D49" s="69">
        <v>2</v>
      </c>
      <c r="E49" s="64" t="s">
        <v>118</v>
      </c>
      <c r="F49" s="64" t="s">
        <v>39</v>
      </c>
      <c r="G49" s="65">
        <v>2</v>
      </c>
      <c r="H49" s="66" t="s">
        <v>396</v>
      </c>
      <c r="I49" s="66" t="s">
        <v>39</v>
      </c>
      <c r="J49" s="100">
        <v>0</v>
      </c>
      <c r="K49" s="82" t="s">
        <v>114</v>
      </c>
      <c r="L49" s="82" t="s">
        <v>39</v>
      </c>
      <c r="M49" s="83">
        <v>3</v>
      </c>
      <c r="N49" s="95"/>
      <c r="O49" s="95"/>
      <c r="P49" s="95"/>
      <c r="Q49" s="95"/>
      <c r="R49" s="95"/>
      <c r="S49" s="95"/>
      <c r="T49" s="97"/>
      <c r="U49" s="95"/>
      <c r="V49" s="95"/>
      <c r="W49" s="95"/>
      <c r="X49" s="95"/>
    </row>
    <row r="50" spans="1:24" s="71" customFormat="1" ht="25.5" x14ac:dyDescent="0.35">
      <c r="A50" s="72">
        <v>47</v>
      </c>
      <c r="B50" s="68" t="s">
        <v>441</v>
      </c>
      <c r="C50" s="68" t="s">
        <v>39</v>
      </c>
      <c r="D50" s="69">
        <v>1</v>
      </c>
      <c r="E50" s="64" t="s">
        <v>119</v>
      </c>
      <c r="F50" s="64" t="s">
        <v>39</v>
      </c>
      <c r="G50" s="65">
        <v>1</v>
      </c>
      <c r="H50" s="66" t="s">
        <v>395</v>
      </c>
      <c r="I50" s="66" t="s">
        <v>39</v>
      </c>
      <c r="J50" s="100">
        <v>0</v>
      </c>
      <c r="K50" s="82" t="s">
        <v>116</v>
      </c>
      <c r="L50" s="82" t="s">
        <v>39</v>
      </c>
      <c r="M50" s="83">
        <v>1</v>
      </c>
      <c r="N50" s="95"/>
      <c r="O50" s="95"/>
      <c r="P50" s="95"/>
      <c r="Q50" s="95"/>
      <c r="R50" s="95"/>
      <c r="S50" s="95"/>
      <c r="T50" s="97"/>
      <c r="U50" s="95"/>
      <c r="V50" s="95"/>
      <c r="W50" s="95"/>
      <c r="X50" s="95"/>
    </row>
    <row r="51" spans="1:24" s="71" customFormat="1" ht="25.5" x14ac:dyDescent="0.35">
      <c r="A51" s="72">
        <v>48</v>
      </c>
      <c r="B51" s="68" t="s">
        <v>428</v>
      </c>
      <c r="C51" s="68" t="s">
        <v>39</v>
      </c>
      <c r="D51" s="69">
        <v>1</v>
      </c>
      <c r="E51" s="64" t="s">
        <v>394</v>
      </c>
      <c r="F51" s="64" t="s">
        <v>39</v>
      </c>
      <c r="G51" s="65">
        <v>4</v>
      </c>
      <c r="H51" s="66" t="s">
        <v>144</v>
      </c>
      <c r="I51" s="66" t="s">
        <v>39</v>
      </c>
      <c r="J51" s="100">
        <v>0</v>
      </c>
      <c r="K51" s="82" t="s">
        <v>117</v>
      </c>
      <c r="L51" s="82" t="s">
        <v>39</v>
      </c>
      <c r="M51" s="83">
        <v>2</v>
      </c>
      <c r="N51" s="95"/>
      <c r="O51" s="95"/>
      <c r="P51" s="95"/>
      <c r="Q51" s="95"/>
      <c r="R51" s="95"/>
      <c r="S51" s="95"/>
      <c r="T51" s="97"/>
      <c r="U51" s="95"/>
      <c r="V51" s="95"/>
      <c r="W51" s="95"/>
      <c r="X51" s="95"/>
    </row>
    <row r="52" spans="1:24" s="71" customFormat="1" ht="25.5" x14ac:dyDescent="0.35">
      <c r="A52" s="72">
        <v>49</v>
      </c>
      <c r="B52" s="68" t="s">
        <v>169</v>
      </c>
      <c r="C52" s="68" t="s">
        <v>37</v>
      </c>
      <c r="D52" s="69">
        <v>0</v>
      </c>
      <c r="E52" s="64" t="s">
        <v>417</v>
      </c>
      <c r="F52" s="64" t="s">
        <v>39</v>
      </c>
      <c r="G52" s="65">
        <v>1</v>
      </c>
      <c r="H52" s="66" t="s">
        <v>154</v>
      </c>
      <c r="I52" s="66" t="s">
        <v>39</v>
      </c>
      <c r="J52" s="100">
        <v>5</v>
      </c>
      <c r="K52" s="82" t="s">
        <v>119</v>
      </c>
      <c r="L52" s="82" t="s">
        <v>39</v>
      </c>
      <c r="M52" s="83">
        <v>2</v>
      </c>
      <c r="N52" s="95"/>
      <c r="O52" s="95"/>
      <c r="P52" s="95"/>
      <c r="Q52" s="95"/>
      <c r="R52" s="95"/>
      <c r="S52" s="95"/>
      <c r="T52" s="97"/>
      <c r="U52" s="95"/>
      <c r="V52" s="95"/>
      <c r="W52" s="95"/>
      <c r="X52" s="95"/>
    </row>
    <row r="53" spans="1:24" s="71" customFormat="1" ht="38.25" x14ac:dyDescent="0.35">
      <c r="A53" s="72">
        <v>50</v>
      </c>
      <c r="B53" s="68" t="s">
        <v>170</v>
      </c>
      <c r="C53" s="68" t="s">
        <v>37</v>
      </c>
      <c r="D53" s="69">
        <v>0</v>
      </c>
      <c r="E53" s="64" t="s">
        <v>395</v>
      </c>
      <c r="F53" s="64" t="s">
        <v>39</v>
      </c>
      <c r="G53" s="65">
        <v>0</v>
      </c>
      <c r="H53" s="66" t="s">
        <v>155</v>
      </c>
      <c r="I53" s="66" t="s">
        <v>39</v>
      </c>
      <c r="J53" s="100">
        <v>0</v>
      </c>
      <c r="K53" s="82" t="s">
        <v>394</v>
      </c>
      <c r="L53" s="82" t="s">
        <v>39</v>
      </c>
      <c r="M53" s="83">
        <v>7</v>
      </c>
      <c r="N53" s="95"/>
      <c r="O53" s="95"/>
      <c r="P53" s="95"/>
      <c r="Q53" s="95"/>
      <c r="R53" s="95"/>
      <c r="S53" s="95"/>
      <c r="T53" s="97"/>
      <c r="U53" s="95"/>
      <c r="V53" s="95"/>
      <c r="W53" s="95"/>
      <c r="X53" s="95"/>
    </row>
    <row r="54" spans="1:24" s="71" customFormat="1" ht="38.25" x14ac:dyDescent="0.35">
      <c r="A54" s="72">
        <v>51</v>
      </c>
      <c r="B54" s="68" t="s">
        <v>171</v>
      </c>
      <c r="C54" s="68" t="s">
        <v>37</v>
      </c>
      <c r="D54" s="69">
        <v>0</v>
      </c>
      <c r="E54" s="64" t="s">
        <v>445</v>
      </c>
      <c r="F54" s="64" t="s">
        <v>39</v>
      </c>
      <c r="G54" s="65">
        <v>4</v>
      </c>
      <c r="H54" s="66" t="s">
        <v>169</v>
      </c>
      <c r="I54" s="66" t="s">
        <v>37</v>
      </c>
      <c r="J54" s="100">
        <v>14.3</v>
      </c>
      <c r="K54" s="82" t="s">
        <v>417</v>
      </c>
      <c r="L54" s="82" t="s">
        <v>39</v>
      </c>
      <c r="M54" s="83">
        <v>1</v>
      </c>
      <c r="N54" s="95"/>
      <c r="O54" s="95"/>
      <c r="P54" s="95"/>
      <c r="Q54" s="95"/>
      <c r="R54" s="95"/>
      <c r="S54" s="95"/>
      <c r="T54" s="97"/>
      <c r="U54" s="95"/>
      <c r="V54" s="95"/>
      <c r="W54" s="95"/>
      <c r="X54" s="95"/>
    </row>
    <row r="55" spans="1:24" s="71" customFormat="1" ht="38.25" x14ac:dyDescent="0.35">
      <c r="A55" s="72">
        <v>52</v>
      </c>
      <c r="B55" s="68" t="s">
        <v>172</v>
      </c>
      <c r="C55" s="68" t="s">
        <v>37</v>
      </c>
      <c r="D55" s="69">
        <v>0</v>
      </c>
      <c r="E55" s="64" t="s">
        <v>397</v>
      </c>
      <c r="F55" s="64" t="s">
        <v>39</v>
      </c>
      <c r="G55" s="65">
        <v>3</v>
      </c>
      <c r="H55" s="66" t="s">
        <v>170</v>
      </c>
      <c r="I55" s="66" t="s">
        <v>37</v>
      </c>
      <c r="J55" s="100">
        <v>13.400000000000002</v>
      </c>
      <c r="K55" s="82" t="s">
        <v>425</v>
      </c>
      <c r="L55" s="82" t="s">
        <v>39</v>
      </c>
      <c r="M55" s="83">
        <v>2</v>
      </c>
      <c r="N55" s="95"/>
      <c r="O55" s="95"/>
      <c r="P55" s="95"/>
      <c r="Q55" s="95"/>
      <c r="R55" s="95"/>
      <c r="S55" s="95"/>
      <c r="T55" s="97"/>
      <c r="U55" s="95"/>
      <c r="V55" s="95"/>
      <c r="W55" s="95"/>
      <c r="X55" s="95"/>
    </row>
    <row r="56" spans="1:24" s="71" customFormat="1" ht="38.25" x14ac:dyDescent="0.35">
      <c r="A56" s="72">
        <v>53</v>
      </c>
      <c r="B56" s="68" t="s">
        <v>173</v>
      </c>
      <c r="C56" s="68" t="s">
        <v>37</v>
      </c>
      <c r="D56" s="69">
        <v>0</v>
      </c>
      <c r="E56" s="64" t="s">
        <v>131</v>
      </c>
      <c r="F56" s="64" t="s">
        <v>39</v>
      </c>
      <c r="G56" s="65">
        <v>2</v>
      </c>
      <c r="H56" s="66" t="s">
        <v>171</v>
      </c>
      <c r="I56" s="66" t="s">
        <v>37</v>
      </c>
      <c r="J56" s="100">
        <v>25.3</v>
      </c>
      <c r="K56" s="82" t="s">
        <v>427</v>
      </c>
      <c r="L56" s="82" t="s">
        <v>39</v>
      </c>
      <c r="M56" s="83">
        <v>4</v>
      </c>
      <c r="N56" s="95"/>
      <c r="O56" s="95"/>
      <c r="P56" s="95"/>
      <c r="Q56" s="95"/>
      <c r="R56" s="95"/>
      <c r="S56" s="95"/>
      <c r="T56" s="97"/>
      <c r="U56" s="95"/>
      <c r="V56" s="95"/>
      <c r="W56" s="95"/>
      <c r="X56" s="95"/>
    </row>
    <row r="57" spans="1:24" s="71" customFormat="1" ht="38.25" x14ac:dyDescent="0.35">
      <c r="A57" s="72">
        <v>54</v>
      </c>
      <c r="B57" s="68" t="s">
        <v>174</v>
      </c>
      <c r="C57" s="68" t="s">
        <v>37</v>
      </c>
      <c r="D57" s="69">
        <v>0</v>
      </c>
      <c r="E57" s="64" t="s">
        <v>446</v>
      </c>
      <c r="F57" s="64" t="s">
        <v>39</v>
      </c>
      <c r="G57" s="65">
        <v>2</v>
      </c>
      <c r="H57" s="66" t="s">
        <v>172</v>
      </c>
      <c r="I57" s="66" t="s">
        <v>37</v>
      </c>
      <c r="J57" s="100">
        <v>7.7000000000000011</v>
      </c>
      <c r="K57" s="82" t="s">
        <v>397</v>
      </c>
      <c r="L57" s="82" t="s">
        <v>39</v>
      </c>
      <c r="M57" s="83">
        <v>6</v>
      </c>
      <c r="N57" s="95"/>
      <c r="O57" s="95"/>
      <c r="P57" s="95"/>
      <c r="Q57" s="95"/>
      <c r="R57" s="95"/>
      <c r="S57" s="95"/>
      <c r="T57" s="97"/>
      <c r="U57" s="95"/>
      <c r="V57" s="95"/>
      <c r="W57" s="95"/>
      <c r="X57" s="95"/>
    </row>
    <row r="58" spans="1:24" s="71" customFormat="1" ht="38.25" x14ac:dyDescent="0.35">
      <c r="A58" s="72">
        <v>55</v>
      </c>
      <c r="B58" s="68" t="s">
        <v>399</v>
      </c>
      <c r="C58" s="68" t="s">
        <v>39</v>
      </c>
      <c r="D58" s="69">
        <v>0</v>
      </c>
      <c r="E58" s="64" t="s">
        <v>136</v>
      </c>
      <c r="F58" s="64" t="s">
        <v>39</v>
      </c>
      <c r="G58" s="65">
        <v>1</v>
      </c>
      <c r="H58" s="66" t="s">
        <v>173</v>
      </c>
      <c r="I58" s="66" t="s">
        <v>37</v>
      </c>
      <c r="J58" s="100">
        <v>19.8</v>
      </c>
      <c r="K58" s="82" t="s">
        <v>131</v>
      </c>
      <c r="L58" s="82" t="s">
        <v>39</v>
      </c>
      <c r="M58" s="83">
        <v>1</v>
      </c>
      <c r="N58" s="95"/>
      <c r="O58" s="95"/>
      <c r="P58" s="95"/>
      <c r="Q58" s="95"/>
      <c r="R58" s="95"/>
      <c r="S58" s="95"/>
      <c r="T58" s="97"/>
      <c r="U58" s="95"/>
      <c r="V58" s="95"/>
      <c r="W58" s="95"/>
      <c r="X58" s="95"/>
    </row>
    <row r="59" spans="1:24" s="71" customFormat="1" ht="38.25" x14ac:dyDescent="0.35">
      <c r="A59" s="72">
        <v>56</v>
      </c>
      <c r="B59" s="68" t="s">
        <v>430</v>
      </c>
      <c r="C59" s="68" t="s">
        <v>39</v>
      </c>
      <c r="D59" s="69">
        <v>1</v>
      </c>
      <c r="E59" s="64" t="s">
        <v>137</v>
      </c>
      <c r="F59" s="64" t="s">
        <v>39</v>
      </c>
      <c r="G59" s="65">
        <v>0</v>
      </c>
      <c r="H59" s="66" t="s">
        <v>174</v>
      </c>
      <c r="I59" s="66" t="s">
        <v>37</v>
      </c>
      <c r="J59" s="100">
        <v>16.5</v>
      </c>
      <c r="K59" s="82" t="s">
        <v>446</v>
      </c>
      <c r="L59" s="82" t="s">
        <v>39</v>
      </c>
      <c r="M59" s="83">
        <v>2</v>
      </c>
      <c r="N59" s="95"/>
      <c r="O59" s="95"/>
      <c r="P59" s="95"/>
      <c r="Q59" s="95"/>
      <c r="R59" s="95"/>
      <c r="S59" s="95"/>
      <c r="T59" s="97"/>
      <c r="U59" s="95"/>
      <c r="V59" s="95"/>
      <c r="W59" s="95"/>
      <c r="X59" s="95"/>
    </row>
    <row r="60" spans="1:24" s="71" customFormat="1" ht="25.5" x14ac:dyDescent="0.35">
      <c r="A60" s="72">
        <v>57</v>
      </c>
      <c r="B60" s="68" t="s">
        <v>419</v>
      </c>
      <c r="C60" s="68" t="s">
        <v>39</v>
      </c>
      <c r="D60" s="69">
        <v>4</v>
      </c>
      <c r="E60" s="64" t="s">
        <v>447</v>
      </c>
      <c r="F60" s="64" t="s">
        <v>39</v>
      </c>
      <c r="G60" s="65">
        <v>1</v>
      </c>
      <c r="H60" s="66" t="s">
        <v>418</v>
      </c>
      <c r="I60" s="66" t="s">
        <v>39</v>
      </c>
      <c r="J60" s="100">
        <v>1</v>
      </c>
      <c r="K60" s="82" t="s">
        <v>136</v>
      </c>
      <c r="L60" s="82" t="s">
        <v>39</v>
      </c>
      <c r="M60" s="83">
        <v>2</v>
      </c>
      <c r="N60" s="95"/>
      <c r="O60" s="95"/>
      <c r="P60" s="95"/>
      <c r="Q60" s="95"/>
      <c r="R60" s="95"/>
      <c r="S60" s="95"/>
      <c r="T60" s="97"/>
      <c r="U60" s="95"/>
      <c r="V60" s="95"/>
      <c r="W60" s="95"/>
      <c r="X60" s="95"/>
    </row>
    <row r="61" spans="1:24" s="71" customFormat="1" ht="102" x14ac:dyDescent="0.35">
      <c r="A61" s="72">
        <v>58</v>
      </c>
      <c r="B61" s="68" t="s">
        <v>405</v>
      </c>
      <c r="C61" s="68" t="s">
        <v>39</v>
      </c>
      <c r="D61" s="69">
        <v>2</v>
      </c>
      <c r="E61" s="64" t="s">
        <v>140</v>
      </c>
      <c r="F61" s="64" t="s">
        <v>39</v>
      </c>
      <c r="G61" s="65">
        <v>1</v>
      </c>
      <c r="H61" s="66" t="s">
        <v>400</v>
      </c>
      <c r="I61" s="66" t="s">
        <v>39</v>
      </c>
      <c r="J61" s="100">
        <v>1</v>
      </c>
      <c r="K61" s="82" t="s">
        <v>138</v>
      </c>
      <c r="L61" s="82" t="s">
        <v>39</v>
      </c>
      <c r="M61" s="83">
        <v>1</v>
      </c>
      <c r="N61" s="95"/>
      <c r="O61" s="95"/>
      <c r="P61" s="95"/>
      <c r="Q61" s="95"/>
      <c r="R61" s="95"/>
      <c r="S61" s="95"/>
      <c r="T61" s="97"/>
      <c r="U61" s="95"/>
      <c r="V61" s="95"/>
      <c r="W61" s="95"/>
      <c r="X61" s="95"/>
    </row>
    <row r="62" spans="1:24" s="71" customFormat="1" ht="38.25" x14ac:dyDescent="0.35">
      <c r="A62" s="72">
        <v>59</v>
      </c>
      <c r="B62" s="68" t="s">
        <v>442</v>
      </c>
      <c r="C62" s="68" t="s">
        <v>39</v>
      </c>
      <c r="D62" s="69">
        <v>1</v>
      </c>
      <c r="E62" s="64" t="s">
        <v>144</v>
      </c>
      <c r="F62" s="64" t="s">
        <v>39</v>
      </c>
      <c r="G62" s="65">
        <v>0</v>
      </c>
      <c r="H62" s="66" t="s">
        <v>401</v>
      </c>
      <c r="I62" s="66" t="s">
        <v>39</v>
      </c>
      <c r="J62" s="100">
        <v>1</v>
      </c>
      <c r="K62" s="82" t="s">
        <v>139</v>
      </c>
      <c r="L62" s="82" t="s">
        <v>39</v>
      </c>
      <c r="M62" s="83">
        <v>1</v>
      </c>
      <c r="N62" s="95"/>
      <c r="O62" s="95"/>
      <c r="P62" s="95"/>
      <c r="Q62" s="95"/>
      <c r="R62" s="95"/>
      <c r="S62" s="95"/>
      <c r="T62" s="97"/>
      <c r="U62" s="95"/>
      <c r="V62" s="95"/>
      <c r="W62" s="95"/>
      <c r="X62" s="95"/>
    </row>
    <row r="63" spans="1:24" s="71" customFormat="1" ht="25.5" x14ac:dyDescent="0.35">
      <c r="A63" s="72">
        <v>60</v>
      </c>
      <c r="B63" s="68" t="s">
        <v>271</v>
      </c>
      <c r="C63" s="68" t="s">
        <v>39</v>
      </c>
      <c r="D63" s="69">
        <v>1</v>
      </c>
      <c r="E63" s="64" t="s">
        <v>148</v>
      </c>
      <c r="F63" s="64" t="s">
        <v>39</v>
      </c>
      <c r="G63" s="65">
        <v>1</v>
      </c>
      <c r="H63" s="66" t="s">
        <v>419</v>
      </c>
      <c r="I63" s="66" t="s">
        <v>39</v>
      </c>
      <c r="J63" s="100">
        <v>2</v>
      </c>
      <c r="K63" s="82" t="s">
        <v>140</v>
      </c>
      <c r="L63" s="82" t="s">
        <v>39</v>
      </c>
      <c r="M63" s="83">
        <v>2</v>
      </c>
      <c r="N63" s="95"/>
      <c r="O63" s="95"/>
      <c r="P63" s="95"/>
      <c r="Q63" s="95"/>
      <c r="R63" s="95"/>
      <c r="S63" s="95"/>
      <c r="T63" s="97"/>
      <c r="U63" s="95"/>
      <c r="V63" s="95"/>
      <c r="W63" s="95"/>
      <c r="X63" s="95"/>
    </row>
    <row r="64" spans="1:24" s="71" customFormat="1" ht="165.75" x14ac:dyDescent="0.35">
      <c r="A64" s="72">
        <v>61</v>
      </c>
      <c r="B64" s="68" t="s">
        <v>273</v>
      </c>
      <c r="C64" s="68" t="s">
        <v>39</v>
      </c>
      <c r="D64" s="69">
        <v>1</v>
      </c>
      <c r="E64" s="64" t="s">
        <v>153</v>
      </c>
      <c r="F64" s="64" t="s">
        <v>39</v>
      </c>
      <c r="G64" s="65">
        <v>1</v>
      </c>
      <c r="H64" s="66" t="s">
        <v>420</v>
      </c>
      <c r="I64" s="66" t="s">
        <v>257</v>
      </c>
      <c r="J64" s="100">
        <v>2</v>
      </c>
      <c r="K64" s="82" t="s">
        <v>459</v>
      </c>
      <c r="L64" s="82" t="s">
        <v>39</v>
      </c>
      <c r="M64" s="83">
        <v>1</v>
      </c>
      <c r="N64" s="95"/>
      <c r="O64" s="95"/>
      <c r="P64" s="95"/>
      <c r="Q64" s="95"/>
      <c r="R64" s="95"/>
      <c r="S64" s="95"/>
      <c r="T64" s="97"/>
      <c r="U64" s="95"/>
      <c r="V64" s="95"/>
      <c r="W64" s="95"/>
      <c r="X64" s="95"/>
    </row>
    <row r="65" spans="1:24" s="71" customFormat="1" ht="216.75" x14ac:dyDescent="0.35">
      <c r="A65" s="72">
        <v>62</v>
      </c>
      <c r="B65" s="68" t="s">
        <v>274</v>
      </c>
      <c r="C65" s="68" t="s">
        <v>39</v>
      </c>
      <c r="D65" s="69">
        <v>1</v>
      </c>
      <c r="E65" s="64" t="s">
        <v>154</v>
      </c>
      <c r="F65" s="64" t="s">
        <v>39</v>
      </c>
      <c r="G65" s="65">
        <v>6</v>
      </c>
      <c r="H65" s="66" t="s">
        <v>402</v>
      </c>
      <c r="I65" s="66" t="s">
        <v>257</v>
      </c>
      <c r="J65" s="100">
        <v>7</v>
      </c>
      <c r="K65" s="82" t="s">
        <v>162</v>
      </c>
      <c r="L65" s="82" t="s">
        <v>39</v>
      </c>
      <c r="M65" s="83">
        <v>1</v>
      </c>
      <c r="N65" s="95"/>
      <c r="O65" s="95"/>
      <c r="P65" s="95"/>
      <c r="Q65" s="95"/>
      <c r="R65" s="95"/>
      <c r="S65" s="95"/>
      <c r="T65" s="97"/>
      <c r="U65" s="95"/>
      <c r="V65" s="95"/>
      <c r="W65" s="95"/>
      <c r="X65" s="95"/>
    </row>
    <row r="66" spans="1:24" s="71" customFormat="1" ht="38.25" x14ac:dyDescent="0.35">
      <c r="A66" s="72">
        <v>63</v>
      </c>
      <c r="B66" s="68" t="s">
        <v>275</v>
      </c>
      <c r="C66" s="68" t="s">
        <v>39</v>
      </c>
      <c r="D66" s="69">
        <v>1</v>
      </c>
      <c r="E66" s="64" t="s">
        <v>158</v>
      </c>
      <c r="F66" s="64" t="s">
        <v>39</v>
      </c>
      <c r="G66" s="65">
        <v>2</v>
      </c>
      <c r="H66" s="66" t="s">
        <v>403</v>
      </c>
      <c r="I66" s="66" t="s">
        <v>39</v>
      </c>
      <c r="J66" s="100">
        <v>7</v>
      </c>
      <c r="K66" s="82" t="s">
        <v>147</v>
      </c>
      <c r="L66" s="82" t="s">
        <v>39</v>
      </c>
      <c r="M66" s="83">
        <v>1</v>
      </c>
      <c r="N66" s="95"/>
      <c r="O66" s="95"/>
      <c r="P66" s="95"/>
      <c r="Q66" s="95"/>
      <c r="R66" s="95"/>
      <c r="S66" s="95"/>
      <c r="T66" s="97"/>
      <c r="U66" s="95"/>
      <c r="V66" s="95"/>
      <c r="W66" s="95"/>
      <c r="X66" s="95"/>
    </row>
    <row r="67" spans="1:24" s="71" customFormat="1" ht="114.75" x14ac:dyDescent="0.35">
      <c r="A67" s="72">
        <v>64</v>
      </c>
      <c r="B67" s="68" t="s">
        <v>421</v>
      </c>
      <c r="C67" s="68" t="s">
        <v>39</v>
      </c>
      <c r="D67" s="69">
        <v>1</v>
      </c>
      <c r="E67" s="64" t="s">
        <v>398</v>
      </c>
      <c r="F67" s="64" t="s">
        <v>39</v>
      </c>
      <c r="G67" s="65">
        <v>2</v>
      </c>
      <c r="H67" s="66" t="s">
        <v>405</v>
      </c>
      <c r="I67" s="66" t="s">
        <v>39</v>
      </c>
      <c r="J67" s="100">
        <v>2</v>
      </c>
      <c r="K67" s="82" t="s">
        <v>145</v>
      </c>
      <c r="L67" s="82" t="s">
        <v>39</v>
      </c>
      <c r="M67" s="83">
        <v>1</v>
      </c>
      <c r="N67" s="95"/>
      <c r="O67" s="95"/>
      <c r="P67" s="95"/>
      <c r="Q67" s="95"/>
      <c r="R67" s="95"/>
      <c r="S67" s="95"/>
      <c r="T67" s="97"/>
      <c r="U67" s="95"/>
      <c r="V67" s="95"/>
      <c r="W67" s="95"/>
      <c r="X67" s="95"/>
    </row>
    <row r="68" spans="1:24" s="71" customFormat="1" ht="204" x14ac:dyDescent="0.35">
      <c r="A68" s="72">
        <v>65</v>
      </c>
      <c r="B68" s="68" t="s">
        <v>284</v>
      </c>
      <c r="C68" s="68" t="s">
        <v>39</v>
      </c>
      <c r="D68" s="69">
        <v>1</v>
      </c>
      <c r="E68" s="64" t="s">
        <v>448</v>
      </c>
      <c r="F68" s="64" t="s">
        <v>257</v>
      </c>
      <c r="G68" s="65">
        <v>2</v>
      </c>
      <c r="H68" s="66" t="s">
        <v>404</v>
      </c>
      <c r="I68" s="66" t="s">
        <v>39</v>
      </c>
      <c r="J68" s="100">
        <v>0</v>
      </c>
      <c r="K68" s="82" t="s">
        <v>153</v>
      </c>
      <c r="L68" s="82" t="s">
        <v>39</v>
      </c>
      <c r="M68" s="83">
        <v>1</v>
      </c>
      <c r="N68" s="95"/>
      <c r="O68" s="95"/>
      <c r="P68" s="95"/>
      <c r="Q68" s="95"/>
      <c r="R68" s="95"/>
      <c r="S68" s="95"/>
      <c r="T68" s="97"/>
      <c r="U68" s="95"/>
      <c r="V68" s="95"/>
      <c r="W68" s="95"/>
      <c r="X68" s="95"/>
    </row>
    <row r="69" spans="1:24" s="71" customFormat="1" ht="102" x14ac:dyDescent="0.35">
      <c r="A69" s="72">
        <v>66</v>
      </c>
      <c r="B69" s="68" t="s">
        <v>410</v>
      </c>
      <c r="C69" s="68" t="s">
        <v>411</v>
      </c>
      <c r="D69" s="69">
        <v>1</v>
      </c>
      <c r="E69" s="64" t="s">
        <v>405</v>
      </c>
      <c r="F69" s="64" t="s">
        <v>39</v>
      </c>
      <c r="G69" s="65">
        <v>2</v>
      </c>
      <c r="H69" s="66" t="s">
        <v>406</v>
      </c>
      <c r="I69" s="66" t="s">
        <v>39</v>
      </c>
      <c r="J69" s="100">
        <v>9</v>
      </c>
      <c r="K69" s="82" t="s">
        <v>160</v>
      </c>
      <c r="L69" s="82" t="s">
        <v>39</v>
      </c>
      <c r="M69" s="83">
        <v>1</v>
      </c>
      <c r="N69" s="95"/>
      <c r="O69" s="95"/>
      <c r="P69" s="95"/>
      <c r="Q69" s="95"/>
      <c r="R69" s="95"/>
      <c r="S69" s="95"/>
      <c r="T69" s="97"/>
      <c r="U69" s="95"/>
      <c r="V69" s="95"/>
      <c r="W69" s="95"/>
      <c r="X69" s="95"/>
    </row>
    <row r="70" spans="1:24" s="71" customFormat="1" ht="25.5" x14ac:dyDescent="0.35">
      <c r="A70" s="72"/>
      <c r="B70" s="68" t="s">
        <v>309</v>
      </c>
      <c r="C70" s="68" t="s">
        <v>257</v>
      </c>
      <c r="D70" s="69">
        <v>1</v>
      </c>
      <c r="E70" s="64" t="s">
        <v>265</v>
      </c>
      <c r="F70" s="64" t="s">
        <v>39</v>
      </c>
      <c r="G70" s="65">
        <v>2</v>
      </c>
      <c r="H70" s="66" t="s">
        <v>261</v>
      </c>
      <c r="I70" s="66" t="s">
        <v>39</v>
      </c>
      <c r="J70" s="100">
        <v>13</v>
      </c>
      <c r="K70" s="82" t="s">
        <v>164</v>
      </c>
      <c r="L70" s="82" t="s">
        <v>39</v>
      </c>
      <c r="M70" s="83">
        <v>1</v>
      </c>
      <c r="N70" s="95"/>
      <c r="O70" s="95"/>
      <c r="P70" s="95"/>
      <c r="Q70" s="95"/>
      <c r="R70" s="95"/>
      <c r="S70" s="95"/>
      <c r="T70" s="97"/>
      <c r="U70" s="95"/>
      <c r="V70" s="95"/>
      <c r="W70" s="95"/>
      <c r="X70" s="95"/>
    </row>
    <row r="71" spans="1:24" s="71" customFormat="1" ht="89.25" x14ac:dyDescent="0.35">
      <c r="A71" s="72">
        <v>68</v>
      </c>
      <c r="B71" s="68" t="s">
        <v>412</v>
      </c>
      <c r="C71" s="68" t="s">
        <v>53</v>
      </c>
      <c r="D71" s="69">
        <v>1</v>
      </c>
      <c r="E71" s="64" t="s">
        <v>271</v>
      </c>
      <c r="F71" s="64" t="s">
        <v>39</v>
      </c>
      <c r="G71" s="65">
        <v>1</v>
      </c>
      <c r="H71" s="66" t="s">
        <v>407</v>
      </c>
      <c r="I71" s="66" t="s">
        <v>39</v>
      </c>
      <c r="J71" s="100">
        <v>7</v>
      </c>
      <c r="K71" s="82" t="s">
        <v>154</v>
      </c>
      <c r="L71" s="82" t="s">
        <v>39</v>
      </c>
      <c r="M71" s="83">
        <v>9</v>
      </c>
      <c r="N71" s="95"/>
      <c r="O71" s="95"/>
      <c r="P71" s="95"/>
      <c r="Q71" s="95"/>
      <c r="R71" s="95"/>
      <c r="S71" s="95"/>
      <c r="T71" s="97"/>
      <c r="U71" s="95"/>
      <c r="V71" s="95"/>
      <c r="W71" s="95"/>
      <c r="X71" s="95"/>
    </row>
    <row r="72" spans="1:24" s="71" customFormat="1" ht="38.25" x14ac:dyDescent="0.35">
      <c r="A72" s="72">
        <v>69</v>
      </c>
      <c r="B72" s="68" t="s">
        <v>310</v>
      </c>
      <c r="C72" s="68" t="s">
        <v>536</v>
      </c>
      <c r="D72" s="69">
        <v>1</v>
      </c>
      <c r="E72" s="64" t="s">
        <v>273</v>
      </c>
      <c r="F72" s="64" t="s">
        <v>39</v>
      </c>
      <c r="G72" s="65">
        <v>1</v>
      </c>
      <c r="H72" s="66" t="s">
        <v>266</v>
      </c>
      <c r="I72" s="66" t="s">
        <v>39</v>
      </c>
      <c r="J72" s="100">
        <v>0</v>
      </c>
      <c r="K72" s="82" t="s">
        <v>460</v>
      </c>
      <c r="L72" s="82" t="s">
        <v>39</v>
      </c>
      <c r="M72" s="83">
        <v>2</v>
      </c>
      <c r="N72" s="95"/>
      <c r="O72" s="95"/>
      <c r="P72" s="95"/>
      <c r="Q72" s="95"/>
      <c r="R72" s="95"/>
      <c r="S72" s="95"/>
      <c r="T72" s="97"/>
      <c r="U72" s="95"/>
      <c r="V72" s="95"/>
      <c r="W72" s="95"/>
      <c r="X72" s="95"/>
    </row>
    <row r="73" spans="1:24" s="71" customFormat="1" ht="25.5" x14ac:dyDescent="0.35">
      <c r="A73" s="72">
        <v>70</v>
      </c>
      <c r="B73" s="68" t="s">
        <v>311</v>
      </c>
      <c r="C73" s="68" t="s">
        <v>536</v>
      </c>
      <c r="D73" s="69">
        <v>1</v>
      </c>
      <c r="E73" s="64" t="s">
        <v>274</v>
      </c>
      <c r="F73" s="64" t="s">
        <v>39</v>
      </c>
      <c r="G73" s="65">
        <v>1</v>
      </c>
      <c r="H73" s="66" t="s">
        <v>265</v>
      </c>
      <c r="I73" s="66" t="s">
        <v>39</v>
      </c>
      <c r="J73" s="100">
        <v>5</v>
      </c>
      <c r="K73" s="82" t="s">
        <v>157</v>
      </c>
      <c r="L73" s="82" t="s">
        <v>39</v>
      </c>
      <c r="M73" s="83">
        <v>3</v>
      </c>
      <c r="N73" s="95"/>
      <c r="O73" s="95"/>
      <c r="P73" s="95"/>
      <c r="Q73" s="95"/>
      <c r="R73" s="95"/>
      <c r="S73" s="95"/>
      <c r="T73" s="97"/>
      <c r="U73" s="95"/>
      <c r="V73" s="95"/>
      <c r="W73" s="95"/>
      <c r="X73" s="95"/>
    </row>
    <row r="74" spans="1:24" s="71" customFormat="1" ht="51" x14ac:dyDescent="0.35">
      <c r="A74" s="72">
        <v>71</v>
      </c>
      <c r="B74" s="68" t="s">
        <v>312</v>
      </c>
      <c r="C74" s="68" t="s">
        <v>536</v>
      </c>
      <c r="D74" s="69">
        <v>1</v>
      </c>
      <c r="E74" s="64" t="s">
        <v>275</v>
      </c>
      <c r="F74" s="64" t="s">
        <v>39</v>
      </c>
      <c r="G74" s="65">
        <v>1</v>
      </c>
      <c r="H74" s="66" t="s">
        <v>264</v>
      </c>
      <c r="I74" s="66" t="s">
        <v>39</v>
      </c>
      <c r="J74" s="100">
        <v>4</v>
      </c>
      <c r="K74" s="82" t="s">
        <v>398</v>
      </c>
      <c r="L74" s="82" t="s">
        <v>39</v>
      </c>
      <c r="M74" s="83">
        <v>5</v>
      </c>
      <c r="N74" s="95"/>
      <c r="O74" s="95"/>
      <c r="P74" s="95"/>
      <c r="Q74" s="95"/>
      <c r="R74" s="95"/>
      <c r="S74" s="95"/>
      <c r="T74" s="97"/>
      <c r="U74" s="95"/>
      <c r="V74" s="95"/>
      <c r="W74" s="95"/>
      <c r="X74" s="95"/>
    </row>
    <row r="75" spans="1:24" s="71" customFormat="1" ht="38.25" x14ac:dyDescent="0.35">
      <c r="A75" s="72">
        <v>72</v>
      </c>
      <c r="B75" s="68" t="s">
        <v>313</v>
      </c>
      <c r="C75" s="68" t="s">
        <v>536</v>
      </c>
      <c r="D75" s="69">
        <v>1</v>
      </c>
      <c r="E75" s="64" t="s">
        <v>421</v>
      </c>
      <c r="F75" s="64" t="s">
        <v>39</v>
      </c>
      <c r="G75" s="65">
        <v>1</v>
      </c>
      <c r="H75" s="66" t="s">
        <v>270</v>
      </c>
      <c r="I75" s="66" t="s">
        <v>39</v>
      </c>
      <c r="J75" s="100">
        <v>7</v>
      </c>
      <c r="K75" s="82" t="s">
        <v>169</v>
      </c>
      <c r="L75" s="82" t="s">
        <v>37</v>
      </c>
      <c r="M75" s="83">
        <v>8.8000000000000007</v>
      </c>
      <c r="N75" s="95"/>
      <c r="O75" s="95"/>
      <c r="P75" s="95"/>
      <c r="Q75" s="95"/>
      <c r="R75" s="95"/>
      <c r="S75" s="95"/>
      <c r="T75" s="97"/>
      <c r="U75" s="95"/>
      <c r="V75" s="95"/>
      <c r="W75" s="95"/>
      <c r="X75" s="95"/>
    </row>
    <row r="76" spans="1:24" s="71" customFormat="1" ht="63.75" x14ac:dyDescent="0.35">
      <c r="A76" s="72">
        <v>73</v>
      </c>
      <c r="B76" s="73" t="s">
        <v>314</v>
      </c>
      <c r="C76" s="73" t="s">
        <v>536</v>
      </c>
      <c r="D76" s="74">
        <v>1</v>
      </c>
      <c r="E76" s="64" t="s">
        <v>410</v>
      </c>
      <c r="F76" s="64" t="s">
        <v>411</v>
      </c>
      <c r="G76" s="65">
        <v>1</v>
      </c>
      <c r="H76" s="66" t="s">
        <v>276</v>
      </c>
      <c r="I76" s="66" t="s">
        <v>39</v>
      </c>
      <c r="J76" s="100">
        <v>0</v>
      </c>
      <c r="K76" s="82" t="s">
        <v>170</v>
      </c>
      <c r="L76" s="82" t="s">
        <v>37</v>
      </c>
      <c r="M76" s="83">
        <v>23.3</v>
      </c>
      <c r="N76" s="95"/>
      <c r="O76" s="95"/>
      <c r="P76" s="95"/>
      <c r="Q76" s="95"/>
      <c r="R76" s="95"/>
      <c r="S76" s="95"/>
      <c r="T76" s="97"/>
      <c r="U76" s="95"/>
      <c r="V76" s="95"/>
      <c r="W76" s="95"/>
      <c r="X76" s="95"/>
    </row>
    <row r="77" spans="1:24" s="71" customFormat="1" ht="38.25" x14ac:dyDescent="0.35">
      <c r="A77" s="72">
        <v>74</v>
      </c>
      <c r="B77" s="73" t="s">
        <v>315</v>
      </c>
      <c r="C77" s="73" t="s">
        <v>536</v>
      </c>
      <c r="D77" s="74">
        <v>1</v>
      </c>
      <c r="E77" s="64" t="s">
        <v>309</v>
      </c>
      <c r="F77" s="64" t="s">
        <v>257</v>
      </c>
      <c r="G77" s="65">
        <v>1</v>
      </c>
      <c r="H77" s="66" t="s">
        <v>277</v>
      </c>
      <c r="I77" s="66" t="s">
        <v>39</v>
      </c>
      <c r="J77" s="100">
        <v>0</v>
      </c>
      <c r="K77" s="82" t="s">
        <v>171</v>
      </c>
      <c r="L77" s="82" t="s">
        <v>37</v>
      </c>
      <c r="M77" s="83">
        <v>33</v>
      </c>
      <c r="N77" s="95"/>
      <c r="O77" s="95"/>
      <c r="P77" s="95"/>
      <c r="Q77" s="95"/>
      <c r="R77" s="95"/>
      <c r="S77" s="95"/>
      <c r="T77" s="97"/>
      <c r="U77" s="95"/>
      <c r="V77" s="95"/>
      <c r="W77" s="95"/>
      <c r="X77" s="95"/>
    </row>
    <row r="78" spans="1:24" s="71" customFormat="1" ht="89.25" x14ac:dyDescent="0.35">
      <c r="A78" s="72">
        <v>75</v>
      </c>
      <c r="B78" s="73" t="s">
        <v>316</v>
      </c>
      <c r="C78" s="73" t="s">
        <v>536</v>
      </c>
      <c r="D78" s="74">
        <v>2</v>
      </c>
      <c r="E78" s="64" t="s">
        <v>412</v>
      </c>
      <c r="F78" s="64" t="s">
        <v>53</v>
      </c>
      <c r="G78" s="65">
        <v>1</v>
      </c>
      <c r="H78" s="66" t="s">
        <v>278</v>
      </c>
      <c r="I78" s="66" t="s">
        <v>39</v>
      </c>
      <c r="J78" s="100">
        <v>0</v>
      </c>
      <c r="K78" s="82" t="s">
        <v>172</v>
      </c>
      <c r="L78" s="82" t="s">
        <v>37</v>
      </c>
      <c r="M78" s="83">
        <v>0</v>
      </c>
      <c r="N78" s="95"/>
      <c r="O78" s="95"/>
      <c r="P78" s="95"/>
      <c r="Q78" s="95"/>
      <c r="R78" s="95"/>
      <c r="S78" s="95"/>
      <c r="T78" s="97"/>
      <c r="U78" s="95"/>
      <c r="V78" s="95"/>
      <c r="W78" s="95"/>
      <c r="X78" s="95"/>
    </row>
    <row r="79" spans="1:24" s="71" customFormat="1" ht="38.25" x14ac:dyDescent="0.35">
      <c r="A79" s="72">
        <v>76</v>
      </c>
      <c r="B79" s="73" t="s">
        <v>537</v>
      </c>
      <c r="C79" s="73" t="s">
        <v>536</v>
      </c>
      <c r="D79" s="74">
        <v>1</v>
      </c>
      <c r="E79" s="73" t="s">
        <v>310</v>
      </c>
      <c r="F79" s="73" t="s">
        <v>536</v>
      </c>
      <c r="G79" s="74">
        <v>1</v>
      </c>
      <c r="H79" s="66" t="s">
        <v>279</v>
      </c>
      <c r="I79" s="66" t="s">
        <v>39</v>
      </c>
      <c r="J79" s="100">
        <v>1</v>
      </c>
      <c r="K79" s="82" t="s">
        <v>173</v>
      </c>
      <c r="L79" s="82" t="s">
        <v>37</v>
      </c>
      <c r="M79" s="83">
        <v>4.4000000000000004</v>
      </c>
      <c r="N79" s="95"/>
      <c r="O79" s="95"/>
      <c r="P79" s="95"/>
      <c r="Q79" s="95"/>
      <c r="R79" s="95"/>
      <c r="S79" s="95"/>
      <c r="T79" s="97"/>
      <c r="U79" s="95"/>
      <c r="V79" s="95"/>
      <c r="W79" s="95"/>
      <c r="X79" s="95"/>
    </row>
    <row r="80" spans="1:24" s="71" customFormat="1" ht="38.25" x14ac:dyDescent="0.35">
      <c r="A80" s="72">
        <v>77</v>
      </c>
      <c r="B80" s="73" t="s">
        <v>318</v>
      </c>
      <c r="C80" s="73" t="s">
        <v>30</v>
      </c>
      <c r="D80" s="74">
        <v>6</v>
      </c>
      <c r="E80" s="73" t="s">
        <v>311</v>
      </c>
      <c r="F80" s="73" t="s">
        <v>536</v>
      </c>
      <c r="G80" s="74">
        <v>1</v>
      </c>
      <c r="H80" s="66" t="s">
        <v>271</v>
      </c>
      <c r="I80" s="66" t="s">
        <v>39</v>
      </c>
      <c r="J80" s="100">
        <v>1</v>
      </c>
      <c r="K80" s="82" t="s">
        <v>174</v>
      </c>
      <c r="L80" s="82" t="s">
        <v>37</v>
      </c>
      <c r="M80" s="83">
        <v>4.4000000000000004</v>
      </c>
      <c r="N80" s="95"/>
      <c r="O80" s="95"/>
      <c r="P80" s="95"/>
      <c r="Q80" s="95"/>
      <c r="R80" s="95"/>
      <c r="S80" s="95"/>
      <c r="T80" s="97"/>
      <c r="U80" s="95"/>
      <c r="V80" s="95"/>
      <c r="W80" s="95"/>
      <c r="X80" s="95"/>
    </row>
    <row r="81" spans="1:24" s="71" customFormat="1" ht="38.25" x14ac:dyDescent="0.35">
      <c r="A81" s="72">
        <v>78</v>
      </c>
      <c r="B81" s="73" t="s">
        <v>319</v>
      </c>
      <c r="C81" s="73" t="s">
        <v>536</v>
      </c>
      <c r="D81" s="74">
        <v>2</v>
      </c>
      <c r="E81" s="73" t="s">
        <v>312</v>
      </c>
      <c r="F81" s="73" t="s">
        <v>536</v>
      </c>
      <c r="G81" s="74">
        <v>1</v>
      </c>
      <c r="H81" s="66" t="s">
        <v>273</v>
      </c>
      <c r="I81" s="66" t="s">
        <v>39</v>
      </c>
      <c r="J81" s="100">
        <v>1</v>
      </c>
      <c r="K81" s="82" t="s">
        <v>418</v>
      </c>
      <c r="L81" s="82" t="s">
        <v>39</v>
      </c>
      <c r="M81" s="83">
        <v>1</v>
      </c>
      <c r="N81" s="95"/>
      <c r="O81" s="95"/>
      <c r="P81" s="95"/>
      <c r="Q81" s="95"/>
      <c r="R81" s="95"/>
      <c r="S81" s="95"/>
      <c r="T81" s="97"/>
      <c r="U81" s="95"/>
      <c r="V81" s="95"/>
      <c r="W81" s="95"/>
      <c r="X81" s="95"/>
    </row>
    <row r="82" spans="1:24" s="71" customFormat="1" ht="63.75" x14ac:dyDescent="0.35">
      <c r="A82" s="72">
        <v>79</v>
      </c>
      <c r="B82" s="73" t="s">
        <v>320</v>
      </c>
      <c r="C82" s="73" t="s">
        <v>536</v>
      </c>
      <c r="D82" s="74">
        <v>1</v>
      </c>
      <c r="E82" s="75" t="s">
        <v>313</v>
      </c>
      <c r="F82" s="76" t="s">
        <v>536</v>
      </c>
      <c r="G82" s="77">
        <v>1</v>
      </c>
      <c r="H82" s="66" t="s">
        <v>274</v>
      </c>
      <c r="I82" s="66" t="s">
        <v>39</v>
      </c>
      <c r="J82" s="100">
        <v>1</v>
      </c>
      <c r="K82" s="82" t="s">
        <v>400</v>
      </c>
      <c r="L82" s="82" t="s">
        <v>39</v>
      </c>
      <c r="M82" s="83">
        <v>1</v>
      </c>
      <c r="N82" s="95"/>
      <c r="O82" s="95"/>
      <c r="P82" s="95"/>
      <c r="Q82" s="95"/>
      <c r="R82" s="95"/>
      <c r="S82" s="95"/>
      <c r="T82" s="97"/>
      <c r="U82" s="95"/>
      <c r="V82" s="95"/>
      <c r="W82" s="95"/>
      <c r="X82" s="95"/>
    </row>
    <row r="83" spans="1:24" s="71" customFormat="1" ht="38.25" x14ac:dyDescent="0.35">
      <c r="A83" s="72">
        <v>80</v>
      </c>
      <c r="B83" s="73" t="s">
        <v>321</v>
      </c>
      <c r="C83" s="73" t="s">
        <v>536</v>
      </c>
      <c r="D83" s="74">
        <v>1</v>
      </c>
      <c r="E83" s="77" t="s">
        <v>314</v>
      </c>
      <c r="F83" s="77" t="s">
        <v>536</v>
      </c>
      <c r="G83" s="77">
        <v>1</v>
      </c>
      <c r="H83" s="66" t="s">
        <v>275</v>
      </c>
      <c r="I83" s="66" t="s">
        <v>39</v>
      </c>
      <c r="J83" s="100">
        <v>1</v>
      </c>
      <c r="K83" s="82" t="s">
        <v>401</v>
      </c>
      <c r="L83" s="82" t="s">
        <v>39</v>
      </c>
      <c r="M83" s="83">
        <v>1</v>
      </c>
      <c r="N83" s="95"/>
      <c r="O83" s="95"/>
      <c r="P83" s="95"/>
      <c r="Q83" s="95"/>
      <c r="R83" s="95"/>
      <c r="S83" s="95"/>
      <c r="T83" s="97"/>
      <c r="U83" s="95"/>
      <c r="V83" s="95"/>
      <c r="W83" s="95"/>
      <c r="X83" s="95"/>
    </row>
    <row r="84" spans="1:24" s="71" customFormat="1" ht="38.25" x14ac:dyDescent="0.35">
      <c r="A84" s="72">
        <v>81</v>
      </c>
      <c r="B84" s="73" t="s">
        <v>538</v>
      </c>
      <c r="C84" s="73" t="s">
        <v>536</v>
      </c>
      <c r="D84" s="74">
        <v>1</v>
      </c>
      <c r="E84" s="77" t="s">
        <v>315</v>
      </c>
      <c r="F84" s="77" t="s">
        <v>536</v>
      </c>
      <c r="G84" s="77">
        <v>1</v>
      </c>
      <c r="H84" s="66" t="s">
        <v>421</v>
      </c>
      <c r="I84" s="66" t="s">
        <v>39</v>
      </c>
      <c r="J84" s="100">
        <v>1</v>
      </c>
      <c r="K84" s="82" t="s">
        <v>419</v>
      </c>
      <c r="L84" s="82" t="s">
        <v>39</v>
      </c>
      <c r="M84" s="83">
        <v>2</v>
      </c>
      <c r="N84" s="95"/>
      <c r="O84" s="95"/>
      <c r="P84" s="95"/>
      <c r="Q84" s="95"/>
      <c r="R84" s="95"/>
      <c r="S84" s="95"/>
      <c r="T84" s="97"/>
      <c r="U84" s="95"/>
      <c r="V84" s="95"/>
      <c r="W84" s="95"/>
      <c r="X84" s="95"/>
    </row>
    <row r="85" spans="1:24" s="71" customFormat="1" ht="318.75" x14ac:dyDescent="0.35">
      <c r="A85" s="72">
        <v>82</v>
      </c>
      <c r="B85" s="73" t="s">
        <v>323</v>
      </c>
      <c r="C85" s="73" t="s">
        <v>536</v>
      </c>
      <c r="D85" s="74">
        <v>1</v>
      </c>
      <c r="E85" s="74" t="s">
        <v>316</v>
      </c>
      <c r="F85" s="77" t="s">
        <v>536</v>
      </c>
      <c r="G85" s="77">
        <v>2</v>
      </c>
      <c r="H85" s="66" t="s">
        <v>408</v>
      </c>
      <c r="I85" s="66" t="s">
        <v>39</v>
      </c>
      <c r="J85" s="100">
        <v>2</v>
      </c>
      <c r="K85" s="82" t="s">
        <v>402</v>
      </c>
      <c r="L85" s="82" t="s">
        <v>257</v>
      </c>
      <c r="M85" s="83">
        <v>3</v>
      </c>
      <c r="N85" s="95"/>
      <c r="O85" s="95"/>
      <c r="P85" s="95"/>
      <c r="Q85" s="95"/>
      <c r="R85" s="95"/>
      <c r="S85" s="95"/>
      <c r="T85" s="97"/>
      <c r="U85" s="95"/>
      <c r="V85" s="95"/>
      <c r="W85" s="95"/>
      <c r="X85" s="95"/>
    </row>
    <row r="86" spans="1:24" s="71" customFormat="1" ht="306" x14ac:dyDescent="0.35">
      <c r="A86" s="72">
        <v>83</v>
      </c>
      <c r="B86" s="73" t="s">
        <v>324</v>
      </c>
      <c r="C86" s="73" t="s">
        <v>536</v>
      </c>
      <c r="D86" s="74">
        <v>1</v>
      </c>
      <c r="E86" s="74" t="s">
        <v>537</v>
      </c>
      <c r="F86" s="77" t="s">
        <v>536</v>
      </c>
      <c r="G86" s="77">
        <v>1</v>
      </c>
      <c r="H86" s="66" t="s">
        <v>422</v>
      </c>
      <c r="I86" s="66" t="s">
        <v>39</v>
      </c>
      <c r="J86" s="100">
        <v>1</v>
      </c>
      <c r="K86" s="82" t="s">
        <v>404</v>
      </c>
      <c r="L86" s="82" t="s">
        <v>39</v>
      </c>
      <c r="M86" s="83">
        <v>1</v>
      </c>
      <c r="N86" s="95"/>
      <c r="O86" s="95"/>
      <c r="P86" s="95"/>
      <c r="Q86" s="95"/>
      <c r="R86" s="95"/>
      <c r="S86" s="95"/>
      <c r="T86" s="97"/>
      <c r="U86" s="95"/>
      <c r="V86" s="95"/>
      <c r="W86" s="95"/>
      <c r="X86" s="95"/>
    </row>
    <row r="87" spans="1:24" s="71" customFormat="1" ht="51" x14ac:dyDescent="0.35">
      <c r="A87" s="72">
        <v>84</v>
      </c>
      <c r="B87" s="73" t="s">
        <v>325</v>
      </c>
      <c r="C87" s="73" t="s">
        <v>536</v>
      </c>
      <c r="D87" s="74">
        <v>1</v>
      </c>
      <c r="E87" s="78" t="s">
        <v>318</v>
      </c>
      <c r="F87" s="78" t="s">
        <v>30</v>
      </c>
      <c r="G87" s="78">
        <v>6</v>
      </c>
      <c r="H87" s="66" t="s">
        <v>409</v>
      </c>
      <c r="I87" s="66" t="s">
        <v>39</v>
      </c>
      <c r="J87" s="100">
        <v>1</v>
      </c>
      <c r="K87" s="82" t="s">
        <v>403</v>
      </c>
      <c r="L87" s="82" t="s">
        <v>39</v>
      </c>
      <c r="M87" s="83">
        <v>5</v>
      </c>
      <c r="N87" s="95"/>
      <c r="O87" s="95"/>
      <c r="P87" s="95"/>
      <c r="Q87" s="95"/>
      <c r="R87" s="95"/>
      <c r="S87" s="95"/>
      <c r="T87" s="97"/>
      <c r="U87" s="95"/>
      <c r="V87" s="95"/>
      <c r="W87" s="95"/>
      <c r="X87" s="95"/>
    </row>
    <row r="88" spans="1:24" s="71" customFormat="1" ht="25.5" x14ac:dyDescent="0.35">
      <c r="A88" s="72">
        <v>85</v>
      </c>
      <c r="B88" s="73" t="s">
        <v>326</v>
      </c>
      <c r="C88" s="73" t="s">
        <v>536</v>
      </c>
      <c r="D88" s="74">
        <v>1</v>
      </c>
      <c r="E88" s="78" t="s">
        <v>319</v>
      </c>
      <c r="F88" s="78" t="s">
        <v>536</v>
      </c>
      <c r="G88" s="78">
        <v>2</v>
      </c>
      <c r="H88" s="66" t="s">
        <v>287</v>
      </c>
      <c r="I88" s="66" t="s">
        <v>37</v>
      </c>
      <c r="J88" s="100">
        <v>22</v>
      </c>
      <c r="K88" s="82" t="s">
        <v>461</v>
      </c>
      <c r="L88" s="82" t="s">
        <v>39</v>
      </c>
      <c r="M88" s="83">
        <v>2</v>
      </c>
      <c r="N88" s="95"/>
      <c r="O88" s="95"/>
      <c r="P88" s="95"/>
      <c r="Q88" s="95"/>
      <c r="R88" s="95"/>
      <c r="S88" s="95"/>
      <c r="T88" s="97"/>
      <c r="U88" s="95"/>
      <c r="V88" s="95"/>
      <c r="W88" s="95"/>
      <c r="X88" s="95"/>
    </row>
    <row r="89" spans="1:24" s="71" customFormat="1" ht="229.5" x14ac:dyDescent="0.35">
      <c r="A89" s="72">
        <v>86</v>
      </c>
      <c r="B89" s="73" t="s">
        <v>327</v>
      </c>
      <c r="C89" s="73" t="s">
        <v>536</v>
      </c>
      <c r="D89" s="74">
        <v>1</v>
      </c>
      <c r="E89" s="78" t="s">
        <v>320</v>
      </c>
      <c r="F89" s="78" t="s">
        <v>536</v>
      </c>
      <c r="G89" s="78">
        <v>1</v>
      </c>
      <c r="H89" s="66" t="s">
        <v>286</v>
      </c>
      <c r="I89" s="66" t="s">
        <v>37</v>
      </c>
      <c r="J89" s="100">
        <v>19.8</v>
      </c>
      <c r="K89" s="82" t="s">
        <v>462</v>
      </c>
      <c r="L89" s="82" t="s">
        <v>39</v>
      </c>
      <c r="M89" s="83">
        <v>2</v>
      </c>
      <c r="N89" s="95"/>
      <c r="O89" s="95"/>
      <c r="P89" s="95"/>
      <c r="Q89" s="95"/>
      <c r="R89" s="95"/>
      <c r="S89" s="95"/>
      <c r="T89" s="97"/>
      <c r="U89" s="95"/>
      <c r="V89" s="95"/>
      <c r="W89" s="95"/>
      <c r="X89" s="95"/>
    </row>
    <row r="90" spans="1:24" s="71" customFormat="1" ht="165.75" x14ac:dyDescent="0.35">
      <c r="A90" s="72">
        <v>87</v>
      </c>
      <c r="B90" s="73" t="s">
        <v>328</v>
      </c>
      <c r="C90" s="73" t="s">
        <v>536</v>
      </c>
      <c r="D90" s="74">
        <v>1</v>
      </c>
      <c r="E90" s="78" t="s">
        <v>321</v>
      </c>
      <c r="F90" s="78" t="s">
        <v>536</v>
      </c>
      <c r="G90" s="78">
        <v>1</v>
      </c>
      <c r="H90" s="66" t="s">
        <v>285</v>
      </c>
      <c r="I90" s="66" t="s">
        <v>37</v>
      </c>
      <c r="J90" s="100">
        <v>17.600000000000001</v>
      </c>
      <c r="K90" s="82" t="s">
        <v>405</v>
      </c>
      <c r="L90" s="82" t="s">
        <v>39</v>
      </c>
      <c r="M90" s="83">
        <v>2</v>
      </c>
      <c r="N90" s="95"/>
      <c r="O90" s="95"/>
      <c r="P90" s="95"/>
      <c r="Q90" s="95"/>
      <c r="R90" s="95"/>
      <c r="S90" s="95"/>
      <c r="T90" s="97"/>
      <c r="U90" s="95"/>
      <c r="V90" s="95"/>
      <c r="W90" s="95"/>
      <c r="X90" s="95"/>
    </row>
    <row r="91" spans="1:24" s="71" customFormat="1" ht="63.75" x14ac:dyDescent="0.35">
      <c r="A91" s="72">
        <v>88</v>
      </c>
      <c r="B91" s="73" t="s">
        <v>332</v>
      </c>
      <c r="C91" s="73" t="s">
        <v>536</v>
      </c>
      <c r="D91" s="74">
        <v>2</v>
      </c>
      <c r="E91" s="78" t="s">
        <v>538</v>
      </c>
      <c r="F91" s="78" t="s">
        <v>536</v>
      </c>
      <c r="G91" s="78">
        <v>1</v>
      </c>
      <c r="H91" s="66" t="s">
        <v>284</v>
      </c>
      <c r="I91" s="66" t="s">
        <v>39</v>
      </c>
      <c r="J91" s="100">
        <v>5</v>
      </c>
      <c r="K91" s="82" t="s">
        <v>406</v>
      </c>
      <c r="L91" s="82" t="s">
        <v>39</v>
      </c>
      <c r="M91" s="83">
        <v>6</v>
      </c>
      <c r="N91" s="95"/>
      <c r="O91" s="95"/>
      <c r="P91" s="95"/>
      <c r="Q91" s="95"/>
      <c r="R91" s="95"/>
      <c r="S91" s="95"/>
      <c r="T91" s="97"/>
      <c r="U91" s="95"/>
      <c r="V91" s="95"/>
      <c r="W91" s="95"/>
      <c r="X91" s="95"/>
    </row>
    <row r="92" spans="1:24" s="71" customFormat="1" ht="38.25" x14ac:dyDescent="0.35">
      <c r="A92" s="72">
        <v>89</v>
      </c>
      <c r="B92" s="73" t="s">
        <v>330</v>
      </c>
      <c r="C92" s="73" t="s">
        <v>536</v>
      </c>
      <c r="D92" s="74">
        <v>2</v>
      </c>
      <c r="E92" s="78" t="s">
        <v>323</v>
      </c>
      <c r="F92" s="78" t="s">
        <v>536</v>
      </c>
      <c r="G92" s="78">
        <v>1</v>
      </c>
      <c r="H92" s="66" t="s">
        <v>288</v>
      </c>
      <c r="I92" s="66" t="s">
        <v>39</v>
      </c>
      <c r="J92" s="100">
        <v>3</v>
      </c>
      <c r="K92" s="82" t="s">
        <v>261</v>
      </c>
      <c r="L92" s="82" t="s">
        <v>39</v>
      </c>
      <c r="M92" s="83">
        <v>8</v>
      </c>
      <c r="N92" s="95"/>
      <c r="O92" s="95"/>
      <c r="P92" s="95"/>
      <c r="Q92" s="95"/>
      <c r="R92" s="95"/>
      <c r="S92" s="95"/>
      <c r="T92" s="97"/>
      <c r="U92" s="95"/>
      <c r="V92" s="95"/>
      <c r="W92" s="95"/>
      <c r="X92" s="95"/>
    </row>
    <row r="93" spans="1:24" s="71" customFormat="1" ht="102" x14ac:dyDescent="0.35">
      <c r="A93" s="72">
        <v>90</v>
      </c>
      <c r="B93" s="73" t="s">
        <v>331</v>
      </c>
      <c r="C93" s="73" t="s">
        <v>539</v>
      </c>
      <c r="D93" s="74">
        <v>5</v>
      </c>
      <c r="E93" s="78" t="s">
        <v>324</v>
      </c>
      <c r="F93" s="78" t="s">
        <v>536</v>
      </c>
      <c r="G93" s="78">
        <v>1</v>
      </c>
      <c r="H93" s="66" t="s">
        <v>410</v>
      </c>
      <c r="I93" s="66" t="s">
        <v>411</v>
      </c>
      <c r="J93" s="100">
        <v>1</v>
      </c>
      <c r="K93" s="82" t="s">
        <v>407</v>
      </c>
      <c r="L93" s="82" t="s">
        <v>39</v>
      </c>
      <c r="M93" s="83">
        <v>5</v>
      </c>
      <c r="N93" s="95"/>
      <c r="O93" s="95"/>
      <c r="P93" s="95"/>
      <c r="Q93" s="95"/>
      <c r="R93" s="95"/>
      <c r="S93" s="95"/>
      <c r="T93" s="97"/>
      <c r="U93" s="95"/>
      <c r="V93" s="95"/>
      <c r="W93" s="95"/>
      <c r="X93" s="95"/>
    </row>
    <row r="94" spans="1:24" s="71" customFormat="1" ht="51" x14ac:dyDescent="0.35">
      <c r="A94" s="72">
        <v>91</v>
      </c>
      <c r="B94" s="73" t="s">
        <v>332</v>
      </c>
      <c r="C94" s="73" t="s">
        <v>45</v>
      </c>
      <c r="D94" s="74">
        <v>2</v>
      </c>
      <c r="E94" s="78" t="s">
        <v>325</v>
      </c>
      <c r="F94" s="78" t="s">
        <v>536</v>
      </c>
      <c r="G94" s="78">
        <v>1</v>
      </c>
      <c r="H94" s="66" t="s">
        <v>309</v>
      </c>
      <c r="I94" s="66" t="s">
        <v>257</v>
      </c>
      <c r="J94" s="100">
        <v>1</v>
      </c>
      <c r="K94" s="82" t="s">
        <v>266</v>
      </c>
      <c r="L94" s="82" t="s">
        <v>39</v>
      </c>
      <c r="M94" s="83">
        <v>1</v>
      </c>
      <c r="N94" s="95"/>
      <c r="O94" s="95"/>
      <c r="P94" s="95"/>
      <c r="Q94" s="95"/>
      <c r="R94" s="95"/>
      <c r="S94" s="95"/>
      <c r="T94" s="97"/>
      <c r="U94" s="95"/>
      <c r="V94" s="95"/>
      <c r="W94" s="95"/>
      <c r="X94" s="95"/>
    </row>
    <row r="95" spans="1:24" s="71" customFormat="1" ht="114.75" x14ac:dyDescent="0.35">
      <c r="A95" s="72">
        <v>92</v>
      </c>
      <c r="B95" s="73" t="s">
        <v>540</v>
      </c>
      <c r="C95" s="73" t="s">
        <v>45</v>
      </c>
      <c r="D95" s="74">
        <v>1</v>
      </c>
      <c r="E95" s="78" t="s">
        <v>326</v>
      </c>
      <c r="F95" s="78" t="s">
        <v>536</v>
      </c>
      <c r="G95" s="78">
        <v>1</v>
      </c>
      <c r="H95" s="66" t="s">
        <v>412</v>
      </c>
      <c r="I95" s="66" t="s">
        <v>53</v>
      </c>
      <c r="J95" s="100">
        <v>1</v>
      </c>
      <c r="K95" s="82" t="s">
        <v>265</v>
      </c>
      <c r="L95" s="82" t="s">
        <v>39</v>
      </c>
      <c r="M95" s="83">
        <v>3</v>
      </c>
      <c r="N95" s="95"/>
      <c r="O95" s="95"/>
      <c r="P95" s="95"/>
      <c r="Q95" s="95"/>
      <c r="R95" s="95"/>
      <c r="S95" s="95"/>
      <c r="T95" s="97"/>
      <c r="U95" s="95"/>
      <c r="V95" s="95"/>
      <c r="W95" s="95"/>
      <c r="X95" s="95"/>
    </row>
    <row r="96" spans="1:24" s="71" customFormat="1" ht="63.75" x14ac:dyDescent="0.35">
      <c r="A96" s="72">
        <v>93</v>
      </c>
      <c r="B96" s="73" t="s">
        <v>541</v>
      </c>
      <c r="C96" s="73" t="s">
        <v>45</v>
      </c>
      <c r="D96" s="74">
        <v>1</v>
      </c>
      <c r="E96" s="78" t="s">
        <v>327</v>
      </c>
      <c r="F96" s="78" t="s">
        <v>536</v>
      </c>
      <c r="G96" s="78">
        <v>1</v>
      </c>
      <c r="H96" s="66" t="s">
        <v>465</v>
      </c>
      <c r="I96" s="66" t="s">
        <v>379</v>
      </c>
      <c r="J96" s="100">
        <v>18</v>
      </c>
      <c r="K96" s="82" t="s">
        <v>264</v>
      </c>
      <c r="L96" s="82" t="s">
        <v>39</v>
      </c>
      <c r="M96" s="83">
        <v>2</v>
      </c>
      <c r="N96" s="95"/>
      <c r="O96" s="95"/>
      <c r="P96" s="95"/>
      <c r="Q96" s="95"/>
      <c r="R96" s="95"/>
      <c r="S96" s="95"/>
      <c r="T96" s="97"/>
      <c r="U96" s="95"/>
      <c r="V96" s="95"/>
      <c r="W96" s="95"/>
      <c r="X96" s="95"/>
    </row>
    <row r="97" spans="1:24" s="71" customFormat="1" ht="51" x14ac:dyDescent="0.35">
      <c r="A97" s="72">
        <v>94</v>
      </c>
      <c r="B97" s="73" t="s">
        <v>335</v>
      </c>
      <c r="C97" s="73" t="s">
        <v>45</v>
      </c>
      <c r="D97" s="74">
        <v>1</v>
      </c>
      <c r="E97" s="78" t="s">
        <v>328</v>
      </c>
      <c r="F97" s="78" t="s">
        <v>536</v>
      </c>
      <c r="G97" s="78">
        <v>1</v>
      </c>
      <c r="H97" s="66" t="s">
        <v>466</v>
      </c>
      <c r="I97" s="66" t="s">
        <v>379</v>
      </c>
      <c r="J97" s="100">
        <v>8</v>
      </c>
      <c r="K97" s="82" t="s">
        <v>270</v>
      </c>
      <c r="L97" s="82" t="s">
        <v>39</v>
      </c>
      <c r="M97" s="83">
        <v>6</v>
      </c>
      <c r="N97" s="95"/>
      <c r="O97" s="95"/>
      <c r="P97" s="95"/>
      <c r="Q97" s="95"/>
      <c r="R97" s="95"/>
      <c r="S97" s="95"/>
      <c r="T97" s="97"/>
      <c r="U97" s="95"/>
      <c r="V97" s="95"/>
      <c r="W97" s="95"/>
      <c r="X97" s="95"/>
    </row>
    <row r="98" spans="1:24" s="71" customFormat="1" ht="51" x14ac:dyDescent="0.35">
      <c r="A98" s="72">
        <v>95</v>
      </c>
      <c r="B98" s="73" t="s">
        <v>336</v>
      </c>
      <c r="C98" s="73" t="s">
        <v>45</v>
      </c>
      <c r="D98" s="74">
        <v>2</v>
      </c>
      <c r="E98" s="78" t="s">
        <v>332</v>
      </c>
      <c r="F98" s="78" t="s">
        <v>536</v>
      </c>
      <c r="G98" s="78">
        <v>2</v>
      </c>
      <c r="H98" s="66" t="s">
        <v>467</v>
      </c>
      <c r="I98" s="66" t="s">
        <v>379</v>
      </c>
      <c r="J98" s="100">
        <v>2</v>
      </c>
      <c r="K98" s="84" t="s">
        <v>279</v>
      </c>
      <c r="L98" s="85" t="s">
        <v>39</v>
      </c>
      <c r="M98" s="86">
        <v>1</v>
      </c>
      <c r="N98" s="95"/>
      <c r="O98" s="102"/>
      <c r="P98" s="102"/>
      <c r="Q98" s="102" t="s">
        <v>527</v>
      </c>
      <c r="R98" s="102"/>
      <c r="S98" s="102"/>
      <c r="T98" s="103"/>
      <c r="U98" s="102"/>
      <c r="V98" s="95"/>
      <c r="W98" s="95"/>
      <c r="X98" s="95"/>
    </row>
    <row r="99" spans="1:24" s="71" customFormat="1" ht="51" x14ac:dyDescent="0.35">
      <c r="A99" s="72">
        <v>96</v>
      </c>
      <c r="B99" s="73" t="s">
        <v>337</v>
      </c>
      <c r="C99" s="73" t="s">
        <v>45</v>
      </c>
      <c r="D99" s="74">
        <v>1</v>
      </c>
      <c r="E99" s="78" t="s">
        <v>330</v>
      </c>
      <c r="F99" s="78" t="s">
        <v>536</v>
      </c>
      <c r="G99" s="78">
        <v>2</v>
      </c>
      <c r="H99" s="66" t="s">
        <v>468</v>
      </c>
      <c r="I99" s="66" t="s">
        <v>379</v>
      </c>
      <c r="J99" s="100">
        <v>1</v>
      </c>
      <c r="K99" s="86" t="s">
        <v>271</v>
      </c>
      <c r="L99" s="86" t="s">
        <v>39</v>
      </c>
      <c r="M99" s="86">
        <v>1</v>
      </c>
      <c r="N99" s="95"/>
      <c r="O99" s="104" t="s">
        <v>507</v>
      </c>
      <c r="P99" s="104" t="s">
        <v>464</v>
      </c>
      <c r="Q99" s="104" t="s">
        <v>521</v>
      </c>
      <c r="R99" s="105" t="str">
        <f t="shared" ref="R99:R107" si="0">O99&amp;" "&amp;Q99&amp;" "&amp;P99</f>
        <v>PVC Socket 75 MM</v>
      </c>
      <c r="S99" s="105" t="s">
        <v>379</v>
      </c>
      <c r="T99" s="104">
        <v>2</v>
      </c>
      <c r="U99" s="104"/>
      <c r="V99" s="95"/>
      <c r="W99" s="95"/>
      <c r="X99" s="95"/>
    </row>
    <row r="100" spans="1:24" s="71" customFormat="1" ht="51" x14ac:dyDescent="0.35">
      <c r="A100" s="72">
        <v>97</v>
      </c>
      <c r="B100" s="73" t="s">
        <v>542</v>
      </c>
      <c r="C100" s="73" t="s">
        <v>62</v>
      </c>
      <c r="D100" s="74">
        <v>1</v>
      </c>
      <c r="E100" s="78" t="s">
        <v>331</v>
      </c>
      <c r="F100" s="78" t="s">
        <v>539</v>
      </c>
      <c r="G100" s="78">
        <v>5</v>
      </c>
      <c r="H100" s="66" t="s">
        <v>469</v>
      </c>
      <c r="I100" s="66" t="s">
        <v>379</v>
      </c>
      <c r="J100" s="100">
        <v>1</v>
      </c>
      <c r="K100" s="83" t="s">
        <v>273</v>
      </c>
      <c r="L100" s="86" t="s">
        <v>39</v>
      </c>
      <c r="M100" s="86">
        <v>1</v>
      </c>
      <c r="N100" s="95"/>
      <c r="O100" s="104" t="s">
        <v>507</v>
      </c>
      <c r="P100" s="104" t="s">
        <v>464</v>
      </c>
      <c r="Q100" s="104" t="s">
        <v>522</v>
      </c>
      <c r="R100" s="105" t="str">
        <f t="shared" si="0"/>
        <v>PVC Socket 50 MM</v>
      </c>
      <c r="S100" s="105" t="s">
        <v>379</v>
      </c>
      <c r="T100" s="106">
        <v>2</v>
      </c>
      <c r="U100" s="104"/>
      <c r="V100" s="95"/>
      <c r="W100" s="95"/>
      <c r="X100" s="95"/>
    </row>
    <row r="101" spans="1:24" s="71" customFormat="1" ht="51" x14ac:dyDescent="0.35">
      <c r="A101" s="72">
        <v>98</v>
      </c>
      <c r="B101" s="73" t="s">
        <v>543</v>
      </c>
      <c r="C101" s="73" t="s">
        <v>45</v>
      </c>
      <c r="D101" s="74">
        <v>2</v>
      </c>
      <c r="E101" s="78" t="s">
        <v>332</v>
      </c>
      <c r="F101" s="78" t="s">
        <v>45</v>
      </c>
      <c r="G101" s="78">
        <v>2</v>
      </c>
      <c r="H101" s="66" t="s">
        <v>502</v>
      </c>
      <c r="I101" s="66" t="s">
        <v>379</v>
      </c>
      <c r="J101" s="100">
        <v>2</v>
      </c>
      <c r="K101" s="87" t="s">
        <v>274</v>
      </c>
      <c r="L101" s="87" t="s">
        <v>39</v>
      </c>
      <c r="M101" s="87">
        <v>1</v>
      </c>
      <c r="N101" s="95"/>
      <c r="O101" s="104" t="s">
        <v>507</v>
      </c>
      <c r="P101" s="104" t="s">
        <v>464</v>
      </c>
      <c r="Q101" s="104" t="s">
        <v>523</v>
      </c>
      <c r="R101" s="105" t="str">
        <f t="shared" si="0"/>
        <v>PVC Socket 110 MM</v>
      </c>
      <c r="S101" s="105" t="s">
        <v>379</v>
      </c>
      <c r="T101" s="106">
        <v>4</v>
      </c>
      <c r="U101" s="104"/>
      <c r="V101" s="95"/>
      <c r="W101" s="95"/>
      <c r="X101" s="95"/>
    </row>
    <row r="102" spans="1:24" s="71" customFormat="1" ht="51" x14ac:dyDescent="0.35">
      <c r="A102" s="72">
        <v>99</v>
      </c>
      <c r="B102" s="73" t="s">
        <v>544</v>
      </c>
      <c r="C102" s="73" t="s">
        <v>45</v>
      </c>
      <c r="D102" s="74">
        <v>3</v>
      </c>
      <c r="E102" s="78" t="s">
        <v>540</v>
      </c>
      <c r="F102" s="78" t="s">
        <v>45</v>
      </c>
      <c r="G102" s="78">
        <v>2</v>
      </c>
      <c r="H102" s="66" t="s">
        <v>504</v>
      </c>
      <c r="I102" s="66" t="s">
        <v>379</v>
      </c>
      <c r="J102" s="100">
        <v>1</v>
      </c>
      <c r="K102" s="87" t="s">
        <v>275</v>
      </c>
      <c r="L102" s="87" t="s">
        <v>39</v>
      </c>
      <c r="M102" s="87">
        <v>1</v>
      </c>
      <c r="N102" s="95"/>
      <c r="O102" s="104" t="s">
        <v>507</v>
      </c>
      <c r="P102" s="104" t="s">
        <v>464</v>
      </c>
      <c r="Q102" s="106"/>
      <c r="R102" s="105" t="str">
        <f t="shared" si="0"/>
        <v>PVC  MM</v>
      </c>
      <c r="S102" s="105" t="s">
        <v>379</v>
      </c>
      <c r="T102" s="106">
        <v>1</v>
      </c>
      <c r="U102" s="104"/>
      <c r="V102" s="95"/>
      <c r="W102" s="95"/>
      <c r="X102" s="95"/>
    </row>
    <row r="103" spans="1:24" s="71" customFormat="1" ht="51" x14ac:dyDescent="0.35">
      <c r="A103" s="72">
        <v>100</v>
      </c>
      <c r="B103" s="73" t="s">
        <v>545</v>
      </c>
      <c r="C103" s="73" t="s">
        <v>546</v>
      </c>
      <c r="D103" s="74">
        <v>5</v>
      </c>
      <c r="E103" s="78" t="s">
        <v>541</v>
      </c>
      <c r="F103" s="78" t="s">
        <v>45</v>
      </c>
      <c r="G103" s="78">
        <v>2</v>
      </c>
      <c r="H103" s="66" t="s">
        <v>503</v>
      </c>
      <c r="I103" s="66" t="s">
        <v>379</v>
      </c>
      <c r="J103" s="100">
        <v>1</v>
      </c>
      <c r="K103" s="87" t="s">
        <v>421</v>
      </c>
      <c r="L103" s="87" t="s">
        <v>39</v>
      </c>
      <c r="M103" s="87">
        <v>1</v>
      </c>
      <c r="N103" s="95"/>
      <c r="O103" s="104" t="s">
        <v>507</v>
      </c>
      <c r="P103" s="104" t="s">
        <v>464</v>
      </c>
      <c r="Q103" s="106"/>
      <c r="R103" s="105" t="str">
        <f t="shared" si="0"/>
        <v>PVC  MM</v>
      </c>
      <c r="S103" s="105" t="s">
        <v>379</v>
      </c>
      <c r="T103" s="106">
        <v>1</v>
      </c>
      <c r="U103" s="104"/>
      <c r="V103" s="95"/>
      <c r="W103" s="95"/>
      <c r="X103" s="95"/>
    </row>
    <row r="104" spans="1:24" s="71" customFormat="1" ht="51" x14ac:dyDescent="0.35">
      <c r="A104" s="72">
        <v>101</v>
      </c>
      <c r="B104" s="73" t="s">
        <v>547</v>
      </c>
      <c r="C104" s="73" t="s">
        <v>45</v>
      </c>
      <c r="D104" s="74">
        <v>5</v>
      </c>
      <c r="E104" s="78" t="s">
        <v>335</v>
      </c>
      <c r="F104" s="78" t="s">
        <v>45</v>
      </c>
      <c r="G104" s="78">
        <v>1</v>
      </c>
      <c r="H104" s="66" t="s">
        <v>468</v>
      </c>
      <c r="I104" s="66" t="s">
        <v>379</v>
      </c>
      <c r="J104" s="100">
        <v>2</v>
      </c>
      <c r="K104" s="87" t="s">
        <v>408</v>
      </c>
      <c r="L104" s="87" t="s">
        <v>39</v>
      </c>
      <c r="M104" s="87">
        <v>2</v>
      </c>
      <c r="N104" s="95"/>
      <c r="O104" s="104" t="s">
        <v>507</v>
      </c>
      <c r="P104" s="104" t="s">
        <v>464</v>
      </c>
      <c r="Q104" s="106"/>
      <c r="R104" s="105" t="str">
        <f t="shared" si="0"/>
        <v>PVC  MM</v>
      </c>
      <c r="S104" s="105" t="s">
        <v>379</v>
      </c>
      <c r="T104" s="106">
        <v>1</v>
      </c>
      <c r="U104" s="104"/>
      <c r="V104" s="95"/>
      <c r="W104" s="95"/>
      <c r="X104" s="95"/>
    </row>
    <row r="105" spans="1:24" s="71" customFormat="1" ht="25.5" x14ac:dyDescent="0.35">
      <c r="A105" s="72">
        <v>102</v>
      </c>
      <c r="B105" s="73" t="s">
        <v>548</v>
      </c>
      <c r="C105" s="73" t="s">
        <v>546</v>
      </c>
      <c r="D105" s="74">
        <v>5</v>
      </c>
      <c r="E105" s="78" t="s">
        <v>336</v>
      </c>
      <c r="F105" s="78" t="s">
        <v>45</v>
      </c>
      <c r="G105" s="78">
        <v>2</v>
      </c>
      <c r="H105" s="66" t="s">
        <v>471</v>
      </c>
      <c r="I105" s="66" t="s">
        <v>379</v>
      </c>
      <c r="J105" s="100">
        <v>1</v>
      </c>
      <c r="K105" s="87" t="s">
        <v>409</v>
      </c>
      <c r="L105" s="87" t="s">
        <v>39</v>
      </c>
      <c r="M105" s="87">
        <v>1</v>
      </c>
      <c r="N105" s="95"/>
      <c r="O105" s="104" t="s">
        <v>507</v>
      </c>
      <c r="P105" s="104" t="s">
        <v>464</v>
      </c>
      <c r="Q105" s="106"/>
      <c r="R105" s="105" t="str">
        <f t="shared" si="0"/>
        <v>PVC  MM</v>
      </c>
      <c r="S105" s="105" t="s">
        <v>379</v>
      </c>
      <c r="T105" s="106">
        <v>2</v>
      </c>
      <c r="U105" s="104"/>
      <c r="V105" s="95"/>
      <c r="W105" s="95"/>
      <c r="X105" s="95"/>
    </row>
    <row r="106" spans="1:24" s="71" customFormat="1" ht="25.5" x14ac:dyDescent="0.35">
      <c r="A106" s="72">
        <v>103</v>
      </c>
      <c r="B106" s="73"/>
      <c r="C106" s="73"/>
      <c r="D106" s="74"/>
      <c r="E106" s="78" t="s">
        <v>337</v>
      </c>
      <c r="F106" s="78" t="s">
        <v>45</v>
      </c>
      <c r="G106" s="78">
        <v>1</v>
      </c>
      <c r="H106" s="66" t="s">
        <v>472</v>
      </c>
      <c r="I106" s="66" t="s">
        <v>379</v>
      </c>
      <c r="J106" s="100">
        <v>3</v>
      </c>
      <c r="K106" s="87" t="s">
        <v>287</v>
      </c>
      <c r="L106" s="87" t="s">
        <v>37</v>
      </c>
      <c r="M106" s="87">
        <v>17.600000000000001</v>
      </c>
      <c r="N106" s="95"/>
      <c r="O106" s="104" t="s">
        <v>507</v>
      </c>
      <c r="P106" s="104" t="s">
        <v>464</v>
      </c>
      <c r="Q106" s="106"/>
      <c r="R106" s="105" t="str">
        <f t="shared" si="0"/>
        <v>PVC  MM</v>
      </c>
      <c r="S106" s="105" t="s">
        <v>379</v>
      </c>
      <c r="T106" s="106">
        <v>2</v>
      </c>
      <c r="U106" s="104"/>
      <c r="V106" s="95"/>
      <c r="W106" s="95"/>
      <c r="X106" s="95"/>
    </row>
    <row r="107" spans="1:24" s="71" customFormat="1" ht="25.5" x14ac:dyDescent="0.35">
      <c r="A107" s="72">
        <v>104</v>
      </c>
      <c r="B107" s="73"/>
      <c r="C107" s="73"/>
      <c r="D107" s="74"/>
      <c r="E107" s="78" t="s">
        <v>542</v>
      </c>
      <c r="F107" s="78" t="s">
        <v>62</v>
      </c>
      <c r="G107" s="78">
        <v>1</v>
      </c>
      <c r="H107" s="66" t="s">
        <v>473</v>
      </c>
      <c r="I107" s="66" t="s">
        <v>379</v>
      </c>
      <c r="J107" s="100">
        <v>2</v>
      </c>
      <c r="K107" s="87" t="s">
        <v>286</v>
      </c>
      <c r="L107" s="87" t="s">
        <v>37</v>
      </c>
      <c r="M107" s="87">
        <v>22</v>
      </c>
      <c r="N107" s="95"/>
      <c r="O107" s="104" t="s">
        <v>507</v>
      </c>
      <c r="P107" s="104" t="s">
        <v>464</v>
      </c>
      <c r="Q107" s="106"/>
      <c r="R107" s="105" t="str">
        <f t="shared" si="0"/>
        <v>PVC  MM</v>
      </c>
      <c r="S107" s="105" t="s">
        <v>379</v>
      </c>
      <c r="T107" s="106">
        <v>1</v>
      </c>
      <c r="U107" s="104"/>
      <c r="V107" s="95"/>
      <c r="W107" s="95"/>
      <c r="X107" s="95"/>
    </row>
    <row r="108" spans="1:24" s="71" customFormat="1" ht="25.5" x14ac:dyDescent="0.35">
      <c r="A108" s="72">
        <v>105</v>
      </c>
      <c r="B108" s="75"/>
      <c r="C108" s="76"/>
      <c r="D108" s="77"/>
      <c r="E108" s="78" t="s">
        <v>543</v>
      </c>
      <c r="F108" s="78" t="s">
        <v>45</v>
      </c>
      <c r="G108" s="78">
        <v>2</v>
      </c>
      <c r="H108" s="66" t="s">
        <v>474</v>
      </c>
      <c r="I108" s="66" t="s">
        <v>379</v>
      </c>
      <c r="J108" s="100">
        <v>1</v>
      </c>
      <c r="K108" s="87" t="s">
        <v>285</v>
      </c>
      <c r="L108" s="87" t="s">
        <v>37</v>
      </c>
      <c r="M108" s="87">
        <v>16.5</v>
      </c>
      <c r="N108" s="95"/>
      <c r="O108" s="104" t="s">
        <v>507</v>
      </c>
      <c r="P108" s="104" t="s">
        <v>464</v>
      </c>
      <c r="Q108" s="106"/>
      <c r="R108" s="105"/>
      <c r="S108" s="104"/>
      <c r="T108" s="106"/>
      <c r="U108" s="104"/>
      <c r="V108" s="95"/>
      <c r="W108" s="95"/>
      <c r="X108" s="95"/>
    </row>
    <row r="109" spans="1:24" s="71" customFormat="1" ht="25.5" x14ac:dyDescent="0.35">
      <c r="A109" s="72">
        <v>106</v>
      </c>
      <c r="B109" s="77"/>
      <c r="C109" s="77"/>
      <c r="D109" s="77"/>
      <c r="E109" s="78" t="s">
        <v>544</v>
      </c>
      <c r="F109" s="78" t="s">
        <v>45</v>
      </c>
      <c r="G109" s="78">
        <v>5</v>
      </c>
      <c r="H109" s="66" t="s">
        <v>475</v>
      </c>
      <c r="I109" s="66" t="s">
        <v>379</v>
      </c>
      <c r="J109" s="100">
        <v>1</v>
      </c>
      <c r="K109" s="87" t="s">
        <v>284</v>
      </c>
      <c r="L109" s="87" t="s">
        <v>39</v>
      </c>
      <c r="M109" s="87">
        <v>3</v>
      </c>
      <c r="N109" s="95"/>
      <c r="O109" s="104" t="s">
        <v>507</v>
      </c>
      <c r="P109" s="104" t="s">
        <v>464</v>
      </c>
      <c r="Q109" s="106"/>
      <c r="R109" s="105"/>
      <c r="S109" s="104"/>
      <c r="T109" s="106"/>
      <c r="U109" s="104"/>
      <c r="V109" s="95"/>
      <c r="W109" s="95"/>
      <c r="X109" s="95"/>
    </row>
    <row r="110" spans="1:24" s="71" customFormat="1" ht="25.5" x14ac:dyDescent="0.35">
      <c r="A110" s="72">
        <v>107</v>
      </c>
      <c r="B110" s="77"/>
      <c r="C110" s="77"/>
      <c r="D110" s="77"/>
      <c r="E110" s="78" t="s">
        <v>545</v>
      </c>
      <c r="F110" s="78" t="s">
        <v>546</v>
      </c>
      <c r="G110" s="78">
        <v>10</v>
      </c>
      <c r="H110" s="107" t="s">
        <v>476</v>
      </c>
      <c r="I110" s="108" t="s">
        <v>379</v>
      </c>
      <c r="J110" s="109">
        <v>1</v>
      </c>
      <c r="K110" s="87" t="s">
        <v>288</v>
      </c>
      <c r="L110" s="87" t="s">
        <v>39</v>
      </c>
      <c r="M110" s="87">
        <v>2</v>
      </c>
      <c r="N110" s="95"/>
      <c r="O110" s="104" t="s">
        <v>507</v>
      </c>
      <c r="P110" s="104" t="s">
        <v>464</v>
      </c>
      <c r="Q110" s="106"/>
      <c r="R110" s="105"/>
      <c r="S110" s="104"/>
      <c r="T110" s="106"/>
      <c r="U110" s="104"/>
      <c r="V110" s="95"/>
      <c r="W110" s="95"/>
      <c r="X110" s="95"/>
    </row>
    <row r="111" spans="1:24" s="71" customFormat="1" x14ac:dyDescent="0.35">
      <c r="A111" s="72">
        <v>108</v>
      </c>
      <c r="B111" s="74"/>
      <c r="C111" s="77"/>
      <c r="D111" s="77"/>
      <c r="E111" s="78" t="s">
        <v>547</v>
      </c>
      <c r="F111" s="78" t="s">
        <v>45</v>
      </c>
      <c r="G111" s="78">
        <v>5</v>
      </c>
      <c r="H111" s="110" t="s">
        <v>477</v>
      </c>
      <c r="I111" s="110" t="s">
        <v>379</v>
      </c>
      <c r="J111" s="109">
        <v>1</v>
      </c>
      <c r="K111" s="87" t="s">
        <v>410</v>
      </c>
      <c r="L111" s="87" t="s">
        <v>411</v>
      </c>
      <c r="M111" s="87">
        <v>1</v>
      </c>
      <c r="N111" s="95"/>
      <c r="O111" s="104" t="s">
        <v>507</v>
      </c>
      <c r="P111" s="104" t="s">
        <v>464</v>
      </c>
      <c r="Q111" s="106"/>
      <c r="R111" s="105"/>
      <c r="S111" s="104"/>
      <c r="T111" s="106"/>
      <c r="U111" s="104"/>
      <c r="V111" s="95"/>
      <c r="W111" s="95"/>
      <c r="X111" s="95"/>
    </row>
    <row r="112" spans="1:24" s="71" customFormat="1" ht="25.5" x14ac:dyDescent="0.35">
      <c r="A112" s="72">
        <v>109</v>
      </c>
      <c r="B112" s="74"/>
      <c r="C112" s="77"/>
      <c r="D112" s="77"/>
      <c r="E112" s="78" t="s">
        <v>548</v>
      </c>
      <c r="F112" s="78" t="s">
        <v>546</v>
      </c>
      <c r="G112" s="78">
        <v>5</v>
      </c>
      <c r="H112" s="67" t="s">
        <v>478</v>
      </c>
      <c r="I112" s="110" t="s">
        <v>379</v>
      </c>
      <c r="J112" s="109">
        <v>1</v>
      </c>
      <c r="K112" s="87" t="s">
        <v>309</v>
      </c>
      <c r="L112" s="87" t="s">
        <v>257</v>
      </c>
      <c r="M112" s="87">
        <v>1</v>
      </c>
      <c r="N112" s="95"/>
      <c r="O112" s="104" t="s">
        <v>463</v>
      </c>
      <c r="P112" s="104" t="s">
        <v>464</v>
      </c>
      <c r="Q112" s="106"/>
      <c r="R112" s="105"/>
      <c r="S112" s="104"/>
      <c r="T112" s="106"/>
      <c r="U112" s="104"/>
      <c r="V112" s="95"/>
      <c r="W112" s="95"/>
      <c r="X112" s="95"/>
    </row>
    <row r="113" spans="1:24" s="71" customFormat="1" x14ac:dyDescent="0.35">
      <c r="A113" s="72">
        <v>110</v>
      </c>
      <c r="B113" s="70"/>
      <c r="C113" s="70"/>
      <c r="D113" s="70"/>
      <c r="E113" s="70"/>
      <c r="F113" s="70"/>
      <c r="G113" s="70"/>
      <c r="H113" s="111" t="s">
        <v>479</v>
      </c>
      <c r="I113" s="111" t="s">
        <v>379</v>
      </c>
      <c r="J113" s="111"/>
      <c r="K113" s="88" t="s">
        <v>412</v>
      </c>
      <c r="L113" s="88" t="s">
        <v>53</v>
      </c>
      <c r="M113" s="88">
        <v>1</v>
      </c>
      <c r="N113" s="95"/>
      <c r="O113" s="104"/>
      <c r="P113" s="104"/>
      <c r="Q113" s="106"/>
      <c r="R113" s="104"/>
      <c r="S113" s="104"/>
      <c r="T113" s="106"/>
      <c r="U113" s="104"/>
      <c r="V113" s="95"/>
      <c r="W113" s="95"/>
      <c r="X113" s="95"/>
    </row>
    <row r="114" spans="1:24" s="71" customFormat="1" x14ac:dyDescent="0.35">
      <c r="A114" s="72"/>
      <c r="B114" s="70"/>
      <c r="C114" s="70"/>
      <c r="D114" s="70"/>
      <c r="E114" s="70"/>
      <c r="F114" s="70"/>
      <c r="G114" s="70"/>
      <c r="H114" s="111" t="s">
        <v>480</v>
      </c>
      <c r="I114" s="111" t="s">
        <v>379</v>
      </c>
      <c r="J114" s="111">
        <v>1</v>
      </c>
      <c r="K114" s="112" t="s">
        <v>465</v>
      </c>
      <c r="L114" s="112" t="s">
        <v>379</v>
      </c>
      <c r="M114" s="112">
        <v>11</v>
      </c>
      <c r="N114" s="95"/>
      <c r="O114" s="95"/>
      <c r="P114" s="95"/>
      <c r="Q114" s="97"/>
      <c r="R114" s="95"/>
      <c r="S114" s="95"/>
      <c r="T114" s="95"/>
      <c r="U114" s="95"/>
      <c r="V114" s="95"/>
      <c r="W114" s="95"/>
      <c r="X114" s="95"/>
    </row>
    <row r="115" spans="1:24" s="71" customFormat="1" x14ac:dyDescent="0.35">
      <c r="A115" s="72"/>
      <c r="B115" s="70"/>
      <c r="C115" s="70"/>
      <c r="D115" s="70"/>
      <c r="E115" s="70"/>
      <c r="F115" s="70"/>
      <c r="G115" s="70"/>
      <c r="H115" s="111" t="s">
        <v>481</v>
      </c>
      <c r="I115" s="111" t="s">
        <v>379</v>
      </c>
      <c r="J115" s="111">
        <v>1</v>
      </c>
      <c r="K115" s="112" t="s">
        <v>466</v>
      </c>
      <c r="L115" s="112" t="s">
        <v>379</v>
      </c>
      <c r="M115" s="112">
        <v>8</v>
      </c>
      <c r="N115" s="95"/>
      <c r="O115" s="95"/>
      <c r="P115" s="95"/>
      <c r="Q115" s="97"/>
      <c r="R115" s="95"/>
      <c r="S115" s="95"/>
      <c r="T115" s="95"/>
      <c r="U115" s="95"/>
      <c r="V115" s="95"/>
      <c r="W115" s="95"/>
      <c r="X115" s="95"/>
    </row>
    <row r="116" spans="1:24" s="71" customFormat="1" x14ac:dyDescent="0.35">
      <c r="A116" s="72"/>
      <c r="B116" s="70"/>
      <c r="C116" s="70"/>
      <c r="D116" s="70"/>
      <c r="E116" s="70"/>
      <c r="F116" s="70"/>
      <c r="G116" s="70"/>
      <c r="H116" s="111" t="s">
        <v>482</v>
      </c>
      <c r="I116" s="111" t="s">
        <v>379</v>
      </c>
      <c r="J116" s="111">
        <v>3</v>
      </c>
      <c r="K116" s="112" t="s">
        <v>468</v>
      </c>
      <c r="L116" s="112" t="s">
        <v>379</v>
      </c>
      <c r="M116" s="112">
        <v>1</v>
      </c>
      <c r="N116" s="95"/>
      <c r="O116" s="95"/>
      <c r="P116" s="95"/>
      <c r="Q116" s="97"/>
      <c r="R116" s="95"/>
      <c r="S116" s="95"/>
      <c r="T116" s="95"/>
      <c r="U116" s="95"/>
      <c r="V116" s="95"/>
      <c r="W116" s="95"/>
      <c r="X116" s="95"/>
    </row>
    <row r="117" spans="1:24" s="71" customFormat="1" x14ac:dyDescent="0.35">
      <c r="A117" s="72"/>
      <c r="B117" s="70"/>
      <c r="C117" s="70"/>
      <c r="D117" s="70"/>
      <c r="E117" s="70"/>
      <c r="F117" s="70"/>
      <c r="G117" s="70"/>
      <c r="H117" s="111" t="s">
        <v>483</v>
      </c>
      <c r="I117" s="111" t="s">
        <v>379</v>
      </c>
      <c r="J117" s="111">
        <v>5</v>
      </c>
      <c r="K117" s="112" t="s">
        <v>508</v>
      </c>
      <c r="L117" s="112" t="s">
        <v>379</v>
      </c>
      <c r="M117" s="112">
        <v>1</v>
      </c>
      <c r="N117" s="95"/>
      <c r="O117" s="95"/>
      <c r="P117" s="95"/>
      <c r="Q117" s="97"/>
      <c r="R117" s="95"/>
      <c r="S117" s="95"/>
      <c r="T117" s="95"/>
      <c r="U117" s="95"/>
      <c r="V117" s="95"/>
      <c r="W117" s="95"/>
      <c r="X117" s="95"/>
    </row>
    <row r="118" spans="1:24" s="71" customFormat="1" x14ac:dyDescent="0.35">
      <c r="A118" s="72"/>
      <c r="B118" s="70"/>
      <c r="C118" s="70"/>
      <c r="D118" s="70"/>
      <c r="E118" s="70"/>
      <c r="F118" s="70"/>
      <c r="G118" s="70"/>
      <c r="H118" s="111" t="s">
        <v>484</v>
      </c>
      <c r="I118" s="111" t="s">
        <v>379</v>
      </c>
      <c r="J118" s="111">
        <v>1</v>
      </c>
      <c r="K118" s="112" t="s">
        <v>509</v>
      </c>
      <c r="L118" s="112" t="s">
        <v>379</v>
      </c>
      <c r="M118" s="112">
        <v>1</v>
      </c>
      <c r="N118" s="95"/>
      <c r="O118" s="95"/>
      <c r="P118" s="95"/>
      <c r="Q118" s="97"/>
      <c r="R118" s="95"/>
      <c r="S118" s="95"/>
      <c r="T118" s="95"/>
      <c r="U118" s="95"/>
      <c r="V118" s="95"/>
      <c r="W118" s="95"/>
      <c r="X118" s="95"/>
    </row>
    <row r="119" spans="1:24" s="71" customFormat="1" x14ac:dyDescent="0.35">
      <c r="A119" s="72"/>
      <c r="B119" s="70"/>
      <c r="C119" s="70"/>
      <c r="D119" s="70"/>
      <c r="E119" s="70"/>
      <c r="F119" s="70"/>
      <c r="G119" s="70"/>
      <c r="H119" s="111" t="s">
        <v>485</v>
      </c>
      <c r="I119" s="111" t="s">
        <v>379</v>
      </c>
      <c r="J119" s="111">
        <v>2</v>
      </c>
      <c r="K119" s="112" t="s">
        <v>468</v>
      </c>
      <c r="L119" s="112" t="s">
        <v>379</v>
      </c>
      <c r="M119" s="112">
        <v>1</v>
      </c>
      <c r="N119" s="95"/>
      <c r="O119" s="95"/>
      <c r="P119" s="95"/>
      <c r="Q119" s="97"/>
      <c r="R119" s="95"/>
      <c r="S119" s="95"/>
      <c r="T119" s="97"/>
      <c r="U119" s="95"/>
      <c r="V119" s="95"/>
      <c r="W119" s="95"/>
      <c r="X119" s="95"/>
    </row>
    <row r="120" spans="1:24" s="71" customFormat="1" x14ac:dyDescent="0.35">
      <c r="A120" s="72"/>
      <c r="B120" s="70"/>
      <c r="C120" s="70"/>
      <c r="D120" s="70"/>
      <c r="E120" s="70"/>
      <c r="F120" s="70"/>
      <c r="G120" s="70"/>
      <c r="H120" s="111" t="s">
        <v>486</v>
      </c>
      <c r="I120" s="111" t="s">
        <v>379</v>
      </c>
      <c r="J120" s="111">
        <v>2</v>
      </c>
      <c r="K120" s="112" t="s">
        <v>503</v>
      </c>
      <c r="L120" s="112" t="s">
        <v>379</v>
      </c>
      <c r="M120" s="112">
        <v>1</v>
      </c>
      <c r="N120" s="95"/>
      <c r="O120" s="95"/>
      <c r="P120" s="95"/>
      <c r="Q120" s="97"/>
      <c r="R120" s="95"/>
      <c r="S120" s="95"/>
      <c r="T120" s="97"/>
      <c r="U120" s="95"/>
      <c r="V120" s="95"/>
      <c r="W120" s="95"/>
      <c r="X120" s="95"/>
    </row>
    <row r="121" spans="1:24" s="71" customFormat="1" x14ac:dyDescent="0.35">
      <c r="A121" s="72"/>
      <c r="B121" s="70"/>
      <c r="C121" s="70"/>
      <c r="D121" s="70"/>
      <c r="E121" s="70"/>
      <c r="F121" s="70"/>
      <c r="G121" s="70"/>
      <c r="H121" s="111" t="s">
        <v>487</v>
      </c>
      <c r="I121" s="111" t="s">
        <v>379</v>
      </c>
      <c r="J121" s="111">
        <v>1</v>
      </c>
      <c r="K121" s="112" t="s">
        <v>472</v>
      </c>
      <c r="L121" s="112" t="s">
        <v>379</v>
      </c>
      <c r="M121" s="112">
        <v>2</v>
      </c>
      <c r="N121" s="95"/>
      <c r="O121" s="95"/>
      <c r="P121" s="95"/>
      <c r="Q121" s="97"/>
      <c r="R121" s="95"/>
      <c r="S121" s="95"/>
      <c r="T121" s="97"/>
      <c r="U121" s="95"/>
      <c r="V121" s="95"/>
      <c r="W121" s="95"/>
      <c r="X121" s="95"/>
    </row>
    <row r="122" spans="1:24" s="71" customFormat="1" x14ac:dyDescent="0.35">
      <c r="A122" s="72"/>
      <c r="B122" s="70"/>
      <c r="C122" s="70"/>
      <c r="D122" s="70"/>
      <c r="E122" s="70"/>
      <c r="F122" s="70"/>
      <c r="G122" s="70"/>
      <c r="H122" s="111" t="s">
        <v>501</v>
      </c>
      <c r="I122" s="111" t="s">
        <v>379</v>
      </c>
      <c r="J122" s="111">
        <v>1</v>
      </c>
      <c r="K122" s="112" t="s">
        <v>473</v>
      </c>
      <c r="L122" s="112" t="s">
        <v>379</v>
      </c>
      <c r="M122" s="112">
        <v>1</v>
      </c>
      <c r="N122" s="95"/>
      <c r="O122" s="95"/>
      <c r="P122" s="95"/>
      <c r="Q122" s="97"/>
      <c r="R122" s="95"/>
      <c r="S122" s="95"/>
      <c r="T122" s="97"/>
      <c r="U122" s="95"/>
      <c r="V122" s="95"/>
      <c r="W122" s="95"/>
      <c r="X122" s="95"/>
    </row>
    <row r="123" spans="1:24" s="71" customFormat="1" x14ac:dyDescent="0.35">
      <c r="A123" s="72"/>
      <c r="B123" s="70"/>
      <c r="C123" s="70"/>
      <c r="D123" s="70"/>
      <c r="E123" s="70"/>
      <c r="F123" s="70"/>
      <c r="G123" s="70"/>
      <c r="H123" s="111" t="s">
        <v>505</v>
      </c>
      <c r="I123" s="111" t="s">
        <v>379</v>
      </c>
      <c r="J123" s="111">
        <v>1</v>
      </c>
      <c r="K123" s="112" t="s">
        <v>474</v>
      </c>
      <c r="L123" s="112" t="s">
        <v>379</v>
      </c>
      <c r="M123" s="112">
        <v>1</v>
      </c>
      <c r="N123" s="95"/>
      <c r="O123" s="95"/>
      <c r="P123" s="95"/>
      <c r="Q123" s="97"/>
      <c r="R123" s="95"/>
      <c r="S123" s="95"/>
      <c r="T123" s="97"/>
      <c r="U123" s="95"/>
      <c r="V123" s="95"/>
      <c r="W123" s="95"/>
      <c r="X123" s="95"/>
    </row>
    <row r="124" spans="1:24" s="71" customFormat="1" x14ac:dyDescent="0.35">
      <c r="A124" s="72"/>
      <c r="B124" s="70"/>
      <c r="C124" s="70"/>
      <c r="D124" s="70"/>
      <c r="E124" s="70"/>
      <c r="F124" s="70"/>
      <c r="G124" s="70"/>
      <c r="H124" s="111" t="s">
        <v>506</v>
      </c>
      <c r="I124" s="111" t="s">
        <v>379</v>
      </c>
      <c r="J124" s="111">
        <v>1</v>
      </c>
      <c r="K124" s="112" t="s">
        <v>475</v>
      </c>
      <c r="L124" s="112" t="s">
        <v>379</v>
      </c>
      <c r="M124" s="112">
        <v>1</v>
      </c>
      <c r="N124" s="95"/>
      <c r="O124" s="95"/>
      <c r="P124" s="95"/>
      <c r="Q124" s="97"/>
      <c r="R124" s="95"/>
      <c r="S124" s="95"/>
      <c r="T124" s="97"/>
      <c r="U124" s="95"/>
      <c r="V124" s="95"/>
      <c r="W124" s="95"/>
      <c r="X124" s="95"/>
    </row>
    <row r="125" spans="1:24" s="71" customFormat="1" x14ac:dyDescent="0.35">
      <c r="A125" s="72"/>
      <c r="B125" s="70"/>
      <c r="C125" s="70"/>
      <c r="D125" s="70"/>
      <c r="E125" s="79"/>
      <c r="F125" s="70"/>
      <c r="G125" s="70"/>
      <c r="H125" s="111" t="s">
        <v>499</v>
      </c>
      <c r="I125" s="111" t="s">
        <v>379</v>
      </c>
      <c r="J125" s="111">
        <v>1</v>
      </c>
      <c r="K125" s="112" t="s">
        <v>496</v>
      </c>
      <c r="L125" s="112" t="s">
        <v>379</v>
      </c>
      <c r="M125" s="112">
        <v>1</v>
      </c>
      <c r="N125" s="95"/>
      <c r="O125" s="95"/>
      <c r="P125" s="95"/>
      <c r="Q125" s="97"/>
      <c r="R125" s="95"/>
      <c r="S125" s="95"/>
      <c r="T125" s="97"/>
      <c r="U125" s="95"/>
      <c r="V125" s="95"/>
      <c r="W125" s="95"/>
      <c r="X125" s="95"/>
    </row>
    <row r="126" spans="1:24" s="71" customFormat="1" x14ac:dyDescent="0.35">
      <c r="A126" s="72"/>
      <c r="B126" s="70"/>
      <c r="C126" s="70"/>
      <c r="D126" s="70"/>
      <c r="E126" s="70"/>
      <c r="F126" s="70"/>
      <c r="G126" s="70"/>
      <c r="H126" s="111" t="s">
        <v>486</v>
      </c>
      <c r="I126" s="111" t="s">
        <v>379</v>
      </c>
      <c r="J126" s="111">
        <v>1</v>
      </c>
      <c r="K126" s="112" t="s">
        <v>478</v>
      </c>
      <c r="L126" s="112" t="s">
        <v>379</v>
      </c>
      <c r="M126" s="112">
        <v>1</v>
      </c>
      <c r="N126" s="95"/>
      <c r="O126" s="95"/>
      <c r="P126" s="95"/>
      <c r="Q126" s="97"/>
      <c r="R126" s="95"/>
      <c r="S126" s="95"/>
      <c r="T126" s="97"/>
      <c r="U126" s="95"/>
      <c r="V126" s="95"/>
      <c r="W126" s="95"/>
      <c r="X126" s="95"/>
    </row>
    <row r="127" spans="1:24" s="71" customFormat="1" x14ac:dyDescent="0.35">
      <c r="A127" s="72"/>
      <c r="B127" s="70"/>
      <c r="C127" s="70"/>
      <c r="D127" s="70"/>
      <c r="E127" s="70"/>
      <c r="F127" s="70"/>
      <c r="G127" s="70"/>
      <c r="H127" s="111" t="s">
        <v>493</v>
      </c>
      <c r="I127" s="111" t="s">
        <v>379</v>
      </c>
      <c r="J127" s="111">
        <v>1</v>
      </c>
      <c r="K127" s="112" t="s">
        <v>479</v>
      </c>
      <c r="L127" s="112" t="s">
        <v>379</v>
      </c>
      <c r="M127" s="112">
        <v>1</v>
      </c>
      <c r="N127" s="95"/>
      <c r="O127" s="95"/>
      <c r="P127" s="95"/>
      <c r="Q127" s="97"/>
      <c r="R127" s="95"/>
      <c r="S127" s="95"/>
      <c r="T127" s="97"/>
      <c r="U127" s="95"/>
      <c r="V127" s="95"/>
      <c r="W127" s="95"/>
      <c r="X127" s="95"/>
    </row>
    <row r="128" spans="1:24" s="71" customFormat="1" x14ac:dyDescent="0.35">
      <c r="A128" s="72"/>
      <c r="B128" s="70"/>
      <c r="C128" s="70"/>
      <c r="D128" s="70"/>
      <c r="E128" s="70"/>
      <c r="F128" s="70"/>
      <c r="G128" s="70"/>
      <c r="H128" s="111" t="s">
        <v>510</v>
      </c>
      <c r="I128" s="111" t="s">
        <v>379</v>
      </c>
      <c r="J128" s="111">
        <v>4</v>
      </c>
      <c r="K128" s="112" t="s">
        <v>480</v>
      </c>
      <c r="L128" s="112" t="s">
        <v>379</v>
      </c>
      <c r="M128" s="112">
        <v>1</v>
      </c>
      <c r="N128" s="95"/>
      <c r="O128" s="95"/>
      <c r="P128" s="95"/>
      <c r="Q128" s="95"/>
      <c r="R128" s="95"/>
      <c r="S128" s="95"/>
      <c r="T128" s="97"/>
      <c r="U128" s="95"/>
      <c r="V128" s="95"/>
      <c r="W128" s="95"/>
      <c r="X128" s="95"/>
    </row>
    <row r="129" spans="1:24" s="71" customFormat="1" x14ac:dyDescent="0.35">
      <c r="A129" s="72"/>
      <c r="B129" s="70"/>
      <c r="C129" s="70"/>
      <c r="D129" s="70"/>
      <c r="E129" s="70"/>
      <c r="F129" s="70"/>
      <c r="G129" s="70"/>
      <c r="H129" s="111" t="s">
        <v>511</v>
      </c>
      <c r="I129" s="111" t="s">
        <v>379</v>
      </c>
      <c r="J129" s="111">
        <v>4</v>
      </c>
      <c r="K129" s="112" t="s">
        <v>481</v>
      </c>
      <c r="L129" s="112" t="s">
        <v>379</v>
      </c>
      <c r="M129" s="112">
        <v>1</v>
      </c>
      <c r="N129" s="95"/>
      <c r="O129" s="95"/>
      <c r="P129" s="95"/>
      <c r="Q129" s="95"/>
      <c r="R129" s="95"/>
      <c r="S129" s="95"/>
      <c r="T129" s="97"/>
      <c r="U129" s="95"/>
      <c r="V129" s="95"/>
      <c r="W129" s="95"/>
      <c r="X129" s="95"/>
    </row>
    <row r="130" spans="1:24" s="71" customFormat="1" x14ac:dyDescent="0.35">
      <c r="A130" s="72"/>
      <c r="B130" s="70"/>
      <c r="C130" s="70"/>
      <c r="D130" s="70"/>
      <c r="E130" s="70"/>
      <c r="F130" s="70"/>
      <c r="G130" s="70"/>
      <c r="H130" s="111" t="s">
        <v>512</v>
      </c>
      <c r="I130" s="111" t="s">
        <v>379</v>
      </c>
      <c r="J130" s="111">
        <v>5</v>
      </c>
      <c r="K130" s="112" t="s">
        <v>482</v>
      </c>
      <c r="L130" s="112" t="s">
        <v>379</v>
      </c>
      <c r="M130" s="112">
        <v>3</v>
      </c>
      <c r="N130" s="95"/>
      <c r="O130" s="95"/>
      <c r="P130" s="95"/>
      <c r="Q130" s="95"/>
      <c r="R130" s="95"/>
      <c r="S130" s="95"/>
      <c r="T130" s="97"/>
      <c r="U130" s="95"/>
      <c r="V130" s="95"/>
      <c r="W130" s="95"/>
      <c r="X130" s="95"/>
    </row>
    <row r="131" spans="1:24" s="71" customFormat="1" x14ac:dyDescent="0.35">
      <c r="A131" s="72"/>
      <c r="B131" s="70"/>
      <c r="C131" s="70"/>
      <c r="D131" s="70"/>
      <c r="E131" s="70"/>
      <c r="F131" s="70"/>
      <c r="G131" s="70"/>
      <c r="H131" s="111" t="s">
        <v>513</v>
      </c>
      <c r="I131" s="111" t="s">
        <v>379</v>
      </c>
      <c r="J131" s="111">
        <v>3</v>
      </c>
      <c r="K131" s="112" t="s">
        <v>483</v>
      </c>
      <c r="L131" s="112" t="s">
        <v>379</v>
      </c>
      <c r="M131" s="112">
        <v>5</v>
      </c>
      <c r="N131" s="95"/>
      <c r="O131" s="95"/>
      <c r="P131" s="95"/>
      <c r="Q131" s="95"/>
      <c r="R131" s="95"/>
      <c r="S131" s="95"/>
      <c r="T131" s="97"/>
      <c r="U131" s="95"/>
      <c r="V131" s="95"/>
      <c r="W131" s="95"/>
      <c r="X131" s="95"/>
    </row>
    <row r="132" spans="1:24" s="71" customFormat="1" x14ac:dyDescent="0.35">
      <c r="A132" s="70"/>
      <c r="B132" s="70"/>
      <c r="C132" s="70"/>
      <c r="D132" s="70"/>
      <c r="E132" s="70"/>
      <c r="F132" s="70"/>
      <c r="G132" s="70"/>
      <c r="H132" s="111" t="s">
        <v>514</v>
      </c>
      <c r="I132" s="111" t="s">
        <v>379</v>
      </c>
      <c r="J132" s="111">
        <v>9</v>
      </c>
      <c r="K132" s="112" t="s">
        <v>484</v>
      </c>
      <c r="L132" s="112" t="s">
        <v>379</v>
      </c>
      <c r="M132" s="112">
        <v>1</v>
      </c>
      <c r="N132" s="95"/>
      <c r="O132" s="95"/>
      <c r="P132" s="95"/>
      <c r="Q132" s="95"/>
      <c r="R132" s="95"/>
      <c r="S132" s="95"/>
      <c r="T132" s="97"/>
      <c r="U132" s="95"/>
      <c r="V132" s="95"/>
      <c r="W132" s="95"/>
      <c r="X132" s="95"/>
    </row>
    <row r="133" spans="1:24" s="71" customFormat="1" x14ac:dyDescent="0.35">
      <c r="A133" s="70"/>
      <c r="B133" s="70"/>
      <c r="C133" s="70"/>
      <c r="D133" s="70"/>
      <c r="E133" s="70"/>
      <c r="F133" s="70"/>
      <c r="G133" s="70"/>
      <c r="H133" s="111" t="s">
        <v>515</v>
      </c>
      <c r="I133" s="111" t="s">
        <v>379</v>
      </c>
      <c r="J133" s="111">
        <v>1</v>
      </c>
      <c r="K133" s="112" t="s">
        <v>485</v>
      </c>
      <c r="L133" s="112" t="s">
        <v>379</v>
      </c>
      <c r="M133" s="112">
        <v>3</v>
      </c>
      <c r="N133" s="95"/>
      <c r="O133" s="95"/>
      <c r="P133" s="95"/>
      <c r="Q133" s="95"/>
      <c r="R133" s="95"/>
      <c r="S133" s="95"/>
      <c r="T133" s="97"/>
      <c r="U133" s="95"/>
      <c r="V133" s="95"/>
      <c r="W133" s="95"/>
      <c r="X133" s="95"/>
    </row>
    <row r="134" spans="1:24" s="71" customFormat="1" x14ac:dyDescent="0.35">
      <c r="A134" s="70"/>
      <c r="B134" s="70"/>
      <c r="C134" s="70"/>
      <c r="D134" s="70"/>
      <c r="E134" s="70"/>
      <c r="F134" s="70"/>
      <c r="G134" s="70"/>
      <c r="H134" s="111" t="s">
        <v>516</v>
      </c>
      <c r="I134" s="111" t="s">
        <v>379</v>
      </c>
      <c r="J134" s="111">
        <v>1</v>
      </c>
      <c r="K134" s="112" t="s">
        <v>490</v>
      </c>
      <c r="L134" s="112" t="s">
        <v>379</v>
      </c>
      <c r="M134" s="112">
        <v>1</v>
      </c>
      <c r="N134" s="95"/>
      <c r="O134" s="95"/>
      <c r="P134" s="95"/>
      <c r="Q134" s="95"/>
      <c r="R134" s="95"/>
      <c r="S134" s="95"/>
      <c r="T134" s="97"/>
      <c r="U134" s="95"/>
      <c r="V134" s="95"/>
      <c r="W134" s="95"/>
      <c r="X134" s="95"/>
    </row>
    <row r="135" spans="1:24" s="71" customFormat="1" x14ac:dyDescent="0.35">
      <c r="A135" s="70"/>
      <c r="B135" s="70"/>
      <c r="C135" s="70"/>
      <c r="D135" s="70"/>
      <c r="E135" s="70"/>
      <c r="F135" s="70"/>
      <c r="G135" s="70"/>
      <c r="H135" s="111" t="s">
        <v>517</v>
      </c>
      <c r="I135" s="111" t="s">
        <v>379</v>
      </c>
      <c r="J135" s="111">
        <v>1</v>
      </c>
      <c r="K135" s="112" t="s">
        <v>498</v>
      </c>
      <c r="L135" s="112" t="s">
        <v>379</v>
      </c>
      <c r="M135" s="112">
        <v>1</v>
      </c>
      <c r="N135" s="95"/>
      <c r="O135" s="95"/>
      <c r="P135" s="95"/>
      <c r="Q135" s="95"/>
      <c r="R135" s="95"/>
      <c r="S135" s="95"/>
      <c r="T135" s="97"/>
      <c r="U135" s="95"/>
      <c r="V135" s="95"/>
      <c r="W135" s="95"/>
      <c r="X135" s="95"/>
    </row>
    <row r="136" spans="1:24" s="71" customFormat="1" x14ac:dyDescent="0.35">
      <c r="A136" s="70"/>
      <c r="B136" s="70"/>
      <c r="C136" s="70"/>
      <c r="D136" s="70"/>
      <c r="E136" s="70"/>
      <c r="F136" s="70"/>
      <c r="G136" s="70"/>
      <c r="H136" s="111" t="s">
        <v>518</v>
      </c>
      <c r="I136" s="111" t="s">
        <v>379</v>
      </c>
      <c r="J136" s="111">
        <v>2</v>
      </c>
      <c r="K136" s="112" t="s">
        <v>499</v>
      </c>
      <c r="L136" s="112" t="s">
        <v>379</v>
      </c>
      <c r="M136" s="112">
        <v>2</v>
      </c>
      <c r="N136" s="95"/>
      <c r="O136" s="95"/>
      <c r="P136" s="95"/>
      <c r="Q136" s="95"/>
      <c r="R136" s="95"/>
      <c r="S136" s="95"/>
      <c r="T136" s="97"/>
      <c r="U136" s="95"/>
      <c r="V136" s="95"/>
      <c r="W136" s="95"/>
      <c r="X136" s="95"/>
    </row>
    <row r="137" spans="1:24" s="71" customFormat="1" x14ac:dyDescent="0.35">
      <c r="A137" s="70"/>
      <c r="B137" s="70"/>
      <c r="C137" s="70"/>
      <c r="D137" s="70"/>
      <c r="E137" s="70"/>
      <c r="F137" s="70"/>
      <c r="G137" s="70"/>
      <c r="H137" s="111" t="s">
        <v>519</v>
      </c>
      <c r="I137" s="111" t="s">
        <v>379</v>
      </c>
      <c r="J137" s="111">
        <v>2</v>
      </c>
      <c r="K137" s="112" t="s">
        <v>500</v>
      </c>
      <c r="L137" s="112" t="s">
        <v>379</v>
      </c>
      <c r="M137" s="112">
        <v>1</v>
      </c>
      <c r="N137" s="95"/>
      <c r="O137" s="95"/>
      <c r="P137" s="95"/>
      <c r="Q137" s="95"/>
      <c r="R137" s="95"/>
      <c r="S137" s="95"/>
      <c r="T137" s="97"/>
      <c r="U137" s="95"/>
      <c r="V137" s="95"/>
      <c r="W137" s="95"/>
      <c r="X137" s="95"/>
    </row>
    <row r="138" spans="1:24" s="71" customFormat="1" x14ac:dyDescent="0.35">
      <c r="A138" s="70"/>
      <c r="B138" s="70"/>
      <c r="C138" s="70"/>
      <c r="D138" s="70"/>
      <c r="E138" s="70"/>
      <c r="F138" s="70"/>
      <c r="G138" s="70"/>
      <c r="H138" s="111" t="s">
        <v>520</v>
      </c>
      <c r="I138" s="111" t="s">
        <v>379</v>
      </c>
      <c r="J138" s="111">
        <v>1</v>
      </c>
      <c r="K138" s="112" t="s">
        <v>493</v>
      </c>
      <c r="L138" s="112" t="s">
        <v>379</v>
      </c>
      <c r="M138" s="112">
        <v>1</v>
      </c>
      <c r="N138" s="95"/>
      <c r="O138" s="95"/>
      <c r="P138" s="95"/>
      <c r="Q138" s="95"/>
      <c r="R138" s="95"/>
      <c r="S138" s="95"/>
      <c r="T138" s="97"/>
      <c r="U138" s="95"/>
      <c r="V138" s="95"/>
      <c r="W138" s="95"/>
      <c r="X138" s="95"/>
    </row>
    <row r="139" spans="1:24" s="71" customFormat="1" x14ac:dyDescent="0.35">
      <c r="A139" s="70"/>
      <c r="B139" s="80"/>
      <c r="C139" s="80"/>
      <c r="D139" s="80"/>
      <c r="E139" s="70"/>
      <c r="F139" s="70"/>
      <c r="G139" s="70"/>
      <c r="H139" s="111" t="s">
        <v>524</v>
      </c>
      <c r="I139" s="111" t="s">
        <v>379</v>
      </c>
      <c r="J139" s="111">
        <v>2</v>
      </c>
      <c r="K139" s="112" t="s">
        <v>491</v>
      </c>
      <c r="L139" s="112" t="s">
        <v>379</v>
      </c>
      <c r="M139" s="112">
        <v>1</v>
      </c>
      <c r="N139" s="95"/>
      <c r="O139" s="95"/>
      <c r="P139" s="95"/>
      <c r="Q139" s="95"/>
      <c r="R139" s="95"/>
      <c r="S139" s="95"/>
      <c r="T139" s="97"/>
      <c r="U139" s="95"/>
      <c r="V139" s="95"/>
      <c r="W139" s="95"/>
      <c r="X139" s="95"/>
    </row>
    <row r="140" spans="1:24" s="71" customFormat="1" x14ac:dyDescent="0.35">
      <c r="A140" s="70"/>
      <c r="B140" s="80"/>
      <c r="C140" s="80"/>
      <c r="D140" s="80"/>
      <c r="E140" s="70"/>
      <c r="F140" s="70"/>
      <c r="G140" s="70"/>
      <c r="H140" s="111" t="s">
        <v>525</v>
      </c>
      <c r="I140" s="111" t="s">
        <v>379</v>
      </c>
      <c r="J140" s="111">
        <v>2</v>
      </c>
      <c r="K140" s="112" t="s">
        <v>510</v>
      </c>
      <c r="L140" s="112" t="s">
        <v>379</v>
      </c>
      <c r="M140" s="112">
        <v>2</v>
      </c>
      <c r="N140" s="95"/>
      <c r="O140" s="95"/>
      <c r="P140" s="95"/>
      <c r="Q140" s="95"/>
      <c r="R140" s="95"/>
      <c r="S140" s="95"/>
      <c r="T140" s="97"/>
      <c r="U140" s="95"/>
      <c r="V140" s="95"/>
      <c r="W140" s="95"/>
      <c r="X140" s="95"/>
    </row>
    <row r="141" spans="1:24" s="71" customFormat="1" x14ac:dyDescent="0.35">
      <c r="A141" s="70"/>
      <c r="B141" s="80"/>
      <c r="C141" s="80"/>
      <c r="D141" s="80"/>
      <c r="E141" s="70"/>
      <c r="F141" s="70"/>
      <c r="G141" s="70"/>
      <c r="H141" s="111" t="s">
        <v>526</v>
      </c>
      <c r="I141" s="111" t="s">
        <v>379</v>
      </c>
      <c r="J141" s="111">
        <v>4</v>
      </c>
      <c r="K141" s="112" t="s">
        <v>511</v>
      </c>
      <c r="L141" s="112" t="s">
        <v>379</v>
      </c>
      <c r="M141" s="112">
        <v>3</v>
      </c>
      <c r="N141" s="95"/>
      <c r="O141" s="95"/>
      <c r="P141" s="95"/>
      <c r="Q141" s="95"/>
      <c r="R141" s="95"/>
      <c r="S141" s="95"/>
      <c r="T141" s="97"/>
      <c r="U141" s="95"/>
      <c r="V141" s="95"/>
      <c r="W141" s="95"/>
      <c r="X141" s="95"/>
    </row>
    <row r="142" spans="1:24" s="71" customFormat="1" x14ac:dyDescent="0.35">
      <c r="A142" s="70"/>
      <c r="B142" s="80"/>
      <c r="C142" s="80"/>
      <c r="D142" s="80"/>
      <c r="E142" s="80"/>
      <c r="F142" s="80"/>
      <c r="G142" s="80"/>
      <c r="H142" s="70" t="s">
        <v>310</v>
      </c>
      <c r="I142" s="70" t="s">
        <v>536</v>
      </c>
      <c r="J142" s="70">
        <v>1</v>
      </c>
      <c r="K142" s="112" t="s">
        <v>520</v>
      </c>
      <c r="L142" s="112" t="s">
        <v>379</v>
      </c>
      <c r="M142" s="112">
        <v>2</v>
      </c>
      <c r="N142" s="95"/>
      <c r="O142" s="95"/>
      <c r="P142" s="95"/>
      <c r="Q142" s="95"/>
      <c r="R142" s="95"/>
      <c r="S142" s="95"/>
      <c r="T142" s="97"/>
      <c r="U142" s="95"/>
      <c r="V142" s="95"/>
      <c r="W142" s="95"/>
      <c r="X142" s="95"/>
    </row>
    <row r="143" spans="1:24" s="71" customFormat="1" x14ac:dyDescent="0.35">
      <c r="A143" s="70"/>
      <c r="B143" s="80"/>
      <c r="C143" s="80"/>
      <c r="D143" s="80"/>
      <c r="E143" s="80"/>
      <c r="F143" s="80"/>
      <c r="G143" s="80"/>
      <c r="H143" s="70" t="s">
        <v>311</v>
      </c>
      <c r="I143" s="70" t="s">
        <v>536</v>
      </c>
      <c r="J143" s="70">
        <v>1</v>
      </c>
      <c r="K143" s="113" t="s">
        <v>512</v>
      </c>
      <c r="L143" s="113" t="s">
        <v>379</v>
      </c>
      <c r="M143" s="113">
        <v>3</v>
      </c>
      <c r="N143" s="95"/>
      <c r="O143" s="95"/>
      <c r="P143" s="95"/>
      <c r="Q143" s="95"/>
      <c r="R143" s="95"/>
      <c r="S143" s="95"/>
      <c r="T143" s="97"/>
      <c r="U143" s="95"/>
      <c r="V143" s="95"/>
      <c r="W143" s="95"/>
      <c r="X143" s="95"/>
    </row>
    <row r="144" spans="1:24" s="71" customFormat="1" x14ac:dyDescent="0.35">
      <c r="A144" s="70"/>
      <c r="B144" s="80"/>
      <c r="C144" s="80"/>
      <c r="D144" s="80"/>
      <c r="E144" s="80"/>
      <c r="F144" s="80"/>
      <c r="G144" s="80"/>
      <c r="H144" s="70" t="s">
        <v>312</v>
      </c>
      <c r="I144" s="70" t="s">
        <v>536</v>
      </c>
      <c r="J144" s="70">
        <v>1</v>
      </c>
      <c r="K144" s="113" t="s">
        <v>513</v>
      </c>
      <c r="L144" s="113" t="s">
        <v>379</v>
      </c>
      <c r="M144" s="113">
        <v>2</v>
      </c>
      <c r="N144" s="95"/>
      <c r="O144" s="95"/>
      <c r="P144" s="95"/>
      <c r="Q144" s="95"/>
      <c r="R144" s="95"/>
      <c r="S144" s="95"/>
      <c r="T144" s="97"/>
      <c r="U144" s="95"/>
      <c r="V144" s="95"/>
      <c r="W144" s="95"/>
      <c r="X144" s="95"/>
    </row>
    <row r="145" spans="1:24" s="71" customFormat="1" x14ac:dyDescent="0.35">
      <c r="A145" s="70"/>
      <c r="B145" s="80"/>
      <c r="C145" s="80"/>
      <c r="D145" s="80"/>
      <c r="E145" s="80"/>
      <c r="F145" s="80"/>
      <c r="G145" s="80"/>
      <c r="H145" s="70" t="s">
        <v>313</v>
      </c>
      <c r="I145" s="70" t="s">
        <v>536</v>
      </c>
      <c r="J145" s="70">
        <v>1</v>
      </c>
      <c r="K145" s="113" t="s">
        <v>517</v>
      </c>
      <c r="L145" s="113" t="s">
        <v>379</v>
      </c>
      <c r="M145" s="113">
        <v>1</v>
      </c>
      <c r="N145" s="95"/>
      <c r="O145" s="95"/>
      <c r="P145" s="95"/>
      <c r="Q145" s="95"/>
      <c r="R145" s="95"/>
      <c r="S145" s="95"/>
      <c r="T145" s="97"/>
      <c r="U145" s="95"/>
      <c r="V145" s="95"/>
      <c r="W145" s="95"/>
      <c r="X145" s="95"/>
    </row>
    <row r="146" spans="1:24" s="71" customFormat="1" x14ac:dyDescent="0.35">
      <c r="A146" s="70"/>
      <c r="B146" s="80"/>
      <c r="C146" s="80"/>
      <c r="D146" s="80"/>
      <c r="E146" s="80"/>
      <c r="F146" s="80"/>
      <c r="G146" s="80"/>
      <c r="H146" s="70" t="s">
        <v>314</v>
      </c>
      <c r="I146" s="70" t="s">
        <v>536</v>
      </c>
      <c r="J146" s="70">
        <v>1</v>
      </c>
      <c r="K146" s="113" t="s">
        <v>518</v>
      </c>
      <c r="L146" s="113" t="s">
        <v>379</v>
      </c>
      <c r="M146" s="113">
        <v>1</v>
      </c>
      <c r="N146" s="95"/>
      <c r="O146" s="95"/>
      <c r="P146" s="95"/>
      <c r="Q146" s="95"/>
      <c r="R146" s="95"/>
      <c r="S146" s="95"/>
      <c r="T146" s="97"/>
      <c r="U146" s="95"/>
      <c r="V146" s="95"/>
      <c r="W146" s="95"/>
      <c r="X146" s="95"/>
    </row>
    <row r="147" spans="1:24" s="71" customFormat="1" x14ac:dyDescent="0.35">
      <c r="A147" s="70"/>
      <c r="B147" s="80"/>
      <c r="C147" s="80"/>
      <c r="D147" s="80"/>
      <c r="E147" s="80"/>
      <c r="F147" s="80"/>
      <c r="G147" s="80"/>
      <c r="H147" s="70" t="s">
        <v>315</v>
      </c>
      <c r="I147" s="70" t="s">
        <v>536</v>
      </c>
      <c r="J147" s="70">
        <v>1</v>
      </c>
      <c r="K147" s="113" t="s">
        <v>514</v>
      </c>
      <c r="L147" s="113" t="s">
        <v>379</v>
      </c>
      <c r="M147" s="113">
        <v>10</v>
      </c>
      <c r="N147" s="95"/>
      <c r="O147" s="95"/>
      <c r="P147" s="95"/>
      <c r="Q147" s="95"/>
      <c r="R147" s="95"/>
      <c r="S147" s="95"/>
      <c r="T147" s="97"/>
      <c r="U147" s="95"/>
      <c r="V147" s="95"/>
      <c r="W147" s="95"/>
      <c r="X147" s="95"/>
    </row>
    <row r="148" spans="1:24" s="71" customFormat="1" x14ac:dyDescent="0.35">
      <c r="A148" s="70"/>
      <c r="B148" s="80"/>
      <c r="C148" s="80"/>
      <c r="D148" s="80"/>
      <c r="E148" s="80"/>
      <c r="F148" s="80"/>
      <c r="G148" s="80"/>
      <c r="H148" s="70" t="s">
        <v>316</v>
      </c>
      <c r="I148" s="70" t="s">
        <v>536</v>
      </c>
      <c r="J148" s="70">
        <v>2</v>
      </c>
      <c r="K148" s="113" t="s">
        <v>515</v>
      </c>
      <c r="L148" s="113" t="s">
        <v>379</v>
      </c>
      <c r="M148" s="113">
        <v>1</v>
      </c>
      <c r="N148" s="95"/>
      <c r="O148" s="95"/>
      <c r="P148" s="95"/>
      <c r="Q148" s="95"/>
      <c r="R148" s="95"/>
      <c r="S148" s="95"/>
      <c r="T148" s="97"/>
      <c r="U148" s="95"/>
      <c r="V148" s="95"/>
      <c r="W148" s="95"/>
      <c r="X148" s="95"/>
    </row>
    <row r="149" spans="1:24" s="71" customFormat="1" x14ac:dyDescent="0.35">
      <c r="A149" s="70"/>
      <c r="B149" s="80"/>
      <c r="C149" s="80"/>
      <c r="D149" s="80"/>
      <c r="E149" s="80"/>
      <c r="F149" s="80"/>
      <c r="G149" s="80"/>
      <c r="H149" s="80" t="s">
        <v>537</v>
      </c>
      <c r="I149" s="80" t="s">
        <v>536</v>
      </c>
      <c r="J149" s="80">
        <v>1</v>
      </c>
      <c r="K149" s="113" t="s">
        <v>524</v>
      </c>
      <c r="L149" s="113" t="s">
        <v>379</v>
      </c>
      <c r="M149" s="113">
        <v>2</v>
      </c>
      <c r="N149" s="95"/>
      <c r="O149" s="95"/>
      <c r="P149" s="95"/>
      <c r="Q149" s="95"/>
      <c r="R149" s="95"/>
      <c r="S149" s="95"/>
      <c r="T149" s="97"/>
      <c r="U149" s="95"/>
      <c r="V149" s="95"/>
      <c r="W149" s="95"/>
      <c r="X149" s="95"/>
    </row>
    <row r="150" spans="1:24" s="71" customFormat="1" x14ac:dyDescent="0.35">
      <c r="A150" s="70"/>
      <c r="B150" s="80"/>
      <c r="C150" s="80"/>
      <c r="D150" s="80"/>
      <c r="E150" s="80"/>
      <c r="F150" s="80"/>
      <c r="G150" s="80"/>
      <c r="H150" s="80" t="s">
        <v>318</v>
      </c>
      <c r="I150" s="80" t="s">
        <v>30</v>
      </c>
      <c r="J150" s="80">
        <v>6</v>
      </c>
      <c r="K150" s="113" t="s">
        <v>525</v>
      </c>
      <c r="L150" s="113" t="s">
        <v>379</v>
      </c>
      <c r="M150" s="113">
        <v>2</v>
      </c>
      <c r="N150" s="95"/>
      <c r="O150" s="95"/>
      <c r="P150" s="95"/>
      <c r="Q150" s="95"/>
      <c r="R150" s="95"/>
      <c r="S150" s="95"/>
      <c r="T150" s="97"/>
      <c r="U150" s="95"/>
      <c r="V150" s="95"/>
      <c r="W150" s="95"/>
      <c r="X150" s="95"/>
    </row>
    <row r="151" spans="1:24" s="71" customFormat="1" x14ac:dyDescent="0.35">
      <c r="A151" s="70"/>
      <c r="B151" s="80"/>
      <c r="C151" s="80"/>
      <c r="D151" s="80"/>
      <c r="E151" s="80"/>
      <c r="F151" s="80"/>
      <c r="G151" s="80"/>
      <c r="H151" s="80" t="s">
        <v>319</v>
      </c>
      <c r="I151" s="80" t="s">
        <v>536</v>
      </c>
      <c r="J151" s="80">
        <v>2</v>
      </c>
      <c r="K151" s="113" t="s">
        <v>526</v>
      </c>
      <c r="L151" s="113" t="s">
        <v>379</v>
      </c>
      <c r="M151" s="113">
        <v>4</v>
      </c>
      <c r="N151" s="95"/>
      <c r="O151" s="95"/>
      <c r="P151" s="95"/>
      <c r="Q151" s="95"/>
      <c r="R151" s="95"/>
      <c r="S151" s="95"/>
      <c r="T151" s="97"/>
      <c r="U151" s="95"/>
      <c r="V151" s="95"/>
      <c r="W151" s="95"/>
      <c r="X151" s="95"/>
    </row>
    <row r="152" spans="1:24" s="71" customFormat="1" x14ac:dyDescent="0.35">
      <c r="A152" s="70"/>
      <c r="B152" s="80"/>
      <c r="C152" s="80"/>
      <c r="D152" s="80"/>
      <c r="E152" s="80"/>
      <c r="F152" s="80"/>
      <c r="G152" s="80"/>
      <c r="H152" s="80" t="s">
        <v>320</v>
      </c>
      <c r="I152" s="80" t="s">
        <v>536</v>
      </c>
      <c r="J152" s="80">
        <v>1</v>
      </c>
      <c r="K152" s="80" t="s">
        <v>310</v>
      </c>
      <c r="L152" s="80"/>
      <c r="M152" s="80">
        <v>1</v>
      </c>
      <c r="N152" s="95"/>
      <c r="O152" s="95"/>
      <c r="P152" s="95"/>
      <c r="Q152" s="95"/>
      <c r="R152" s="95"/>
      <c r="S152" s="95"/>
      <c r="T152" s="97"/>
      <c r="U152" s="95"/>
      <c r="V152" s="95"/>
      <c r="W152" s="95"/>
      <c r="X152" s="95"/>
    </row>
    <row r="153" spans="1:24" s="71" customFormat="1" x14ac:dyDescent="0.35">
      <c r="A153" s="70"/>
      <c r="B153" s="80"/>
      <c r="C153" s="80"/>
      <c r="D153" s="80"/>
      <c r="E153" s="80"/>
      <c r="F153" s="80"/>
      <c r="G153" s="80"/>
      <c r="H153" s="80" t="s">
        <v>321</v>
      </c>
      <c r="I153" s="80" t="s">
        <v>536</v>
      </c>
      <c r="J153" s="80">
        <v>1</v>
      </c>
      <c r="K153" s="80" t="s">
        <v>311</v>
      </c>
      <c r="L153" s="80"/>
      <c r="M153" s="80">
        <v>1</v>
      </c>
      <c r="N153" s="95"/>
      <c r="O153" s="95"/>
      <c r="P153" s="95"/>
      <c r="Q153" s="95"/>
      <c r="R153" s="95"/>
      <c r="S153" s="95"/>
      <c r="T153" s="97"/>
      <c r="U153" s="95"/>
      <c r="V153" s="95"/>
      <c r="W153" s="95"/>
      <c r="X153" s="95"/>
    </row>
    <row r="154" spans="1:24" s="71" customFormat="1" x14ac:dyDescent="0.35">
      <c r="A154" s="70"/>
      <c r="B154" s="80"/>
      <c r="C154" s="80"/>
      <c r="D154" s="80"/>
      <c r="E154" s="80"/>
      <c r="F154" s="80"/>
      <c r="G154" s="80"/>
      <c r="H154" s="80" t="s">
        <v>538</v>
      </c>
      <c r="I154" s="80" t="s">
        <v>536</v>
      </c>
      <c r="J154" s="80">
        <v>1</v>
      </c>
      <c r="K154" s="80" t="s">
        <v>312</v>
      </c>
      <c r="L154" s="80"/>
      <c r="M154" s="80">
        <v>1</v>
      </c>
      <c r="N154" s="95"/>
      <c r="O154" s="95"/>
      <c r="P154" s="95"/>
      <c r="Q154" s="95"/>
      <c r="R154" s="95"/>
      <c r="S154" s="95"/>
      <c r="T154" s="97"/>
      <c r="U154" s="95"/>
      <c r="V154" s="95"/>
      <c r="W154" s="95"/>
      <c r="X154" s="95"/>
    </row>
    <row r="155" spans="1:24" s="71" customFormat="1" x14ac:dyDescent="0.35">
      <c r="A155" s="70"/>
      <c r="B155" s="80"/>
      <c r="C155" s="80"/>
      <c r="D155" s="80"/>
      <c r="E155" s="80"/>
      <c r="F155" s="80"/>
      <c r="G155" s="80"/>
      <c r="H155" s="80" t="s">
        <v>323</v>
      </c>
      <c r="I155" s="80" t="s">
        <v>536</v>
      </c>
      <c r="J155" s="80">
        <v>1</v>
      </c>
      <c r="K155" s="80" t="s">
        <v>313</v>
      </c>
      <c r="L155" s="80"/>
      <c r="M155" s="80">
        <v>1</v>
      </c>
      <c r="N155" s="95"/>
      <c r="O155" s="95"/>
      <c r="P155" s="95"/>
      <c r="Q155" s="95"/>
      <c r="R155" s="95"/>
      <c r="S155" s="95"/>
      <c r="T155" s="97"/>
      <c r="U155" s="95"/>
      <c r="V155" s="95"/>
      <c r="W155" s="95"/>
      <c r="X155" s="95"/>
    </row>
    <row r="156" spans="1:24" s="71" customFormat="1" x14ac:dyDescent="0.35">
      <c r="A156" s="70"/>
      <c r="B156" s="80"/>
      <c r="C156" s="80"/>
      <c r="D156" s="80"/>
      <c r="E156" s="80"/>
      <c r="F156" s="80"/>
      <c r="G156" s="80"/>
      <c r="H156" s="80" t="s">
        <v>324</v>
      </c>
      <c r="I156" s="80" t="s">
        <v>536</v>
      </c>
      <c r="J156" s="80">
        <v>1</v>
      </c>
      <c r="K156" s="80" t="s">
        <v>314</v>
      </c>
      <c r="L156" s="80"/>
      <c r="M156" s="80">
        <v>1</v>
      </c>
      <c r="N156" s="95"/>
      <c r="O156" s="95"/>
      <c r="P156" s="95"/>
      <c r="Q156" s="95"/>
      <c r="R156" s="95"/>
      <c r="S156" s="95"/>
      <c r="T156" s="97"/>
      <c r="U156" s="95"/>
      <c r="V156" s="95"/>
      <c r="W156" s="95"/>
      <c r="X156" s="95"/>
    </row>
    <row r="157" spans="1:24" s="71" customFormat="1" x14ac:dyDescent="0.35">
      <c r="A157" s="70"/>
      <c r="B157" s="80"/>
      <c r="C157" s="80"/>
      <c r="D157" s="80"/>
      <c r="E157" s="80"/>
      <c r="F157" s="80"/>
      <c r="G157" s="80"/>
      <c r="H157" s="80" t="s">
        <v>325</v>
      </c>
      <c r="I157" s="80" t="s">
        <v>536</v>
      </c>
      <c r="J157" s="80">
        <v>1</v>
      </c>
      <c r="K157" s="80" t="s">
        <v>315</v>
      </c>
      <c r="L157" s="80"/>
      <c r="M157" s="80">
        <v>1</v>
      </c>
      <c r="N157" s="95"/>
      <c r="O157" s="95"/>
      <c r="P157" s="95"/>
      <c r="Q157" s="95"/>
      <c r="R157" s="95"/>
      <c r="S157" s="95"/>
      <c r="T157" s="97"/>
      <c r="U157" s="95"/>
      <c r="V157" s="95"/>
      <c r="W157" s="95"/>
      <c r="X157" s="95"/>
    </row>
    <row r="158" spans="1:24" s="71" customFormat="1" x14ac:dyDescent="0.35">
      <c r="A158" s="70"/>
      <c r="B158" s="80"/>
      <c r="C158" s="80"/>
      <c r="D158" s="80"/>
      <c r="E158" s="80"/>
      <c r="F158" s="80"/>
      <c r="G158" s="80"/>
      <c r="H158" s="80" t="s">
        <v>326</v>
      </c>
      <c r="I158" s="80" t="s">
        <v>536</v>
      </c>
      <c r="J158" s="80">
        <v>1</v>
      </c>
      <c r="K158" s="80" t="s">
        <v>316</v>
      </c>
      <c r="L158" s="80"/>
      <c r="M158" s="80">
        <v>2</v>
      </c>
      <c r="N158" s="95"/>
      <c r="O158" s="95"/>
      <c r="P158" s="95"/>
      <c r="Q158" s="95"/>
      <c r="R158" s="95"/>
      <c r="S158" s="95"/>
      <c r="T158" s="97"/>
      <c r="U158" s="95"/>
      <c r="V158" s="95"/>
      <c r="W158" s="95"/>
      <c r="X158" s="95"/>
    </row>
    <row r="159" spans="1:24" s="71" customFormat="1" x14ac:dyDescent="0.35">
      <c r="A159" s="70"/>
      <c r="B159" s="80"/>
      <c r="C159" s="80"/>
      <c r="D159" s="80"/>
      <c r="E159" s="80"/>
      <c r="F159" s="80"/>
      <c r="G159" s="80"/>
      <c r="H159" s="80" t="s">
        <v>327</v>
      </c>
      <c r="I159" s="80" t="s">
        <v>536</v>
      </c>
      <c r="J159" s="80">
        <v>1</v>
      </c>
      <c r="K159" s="80" t="s">
        <v>537</v>
      </c>
      <c r="L159" s="80"/>
      <c r="M159" s="80">
        <v>1</v>
      </c>
      <c r="N159" s="95"/>
      <c r="O159" s="95"/>
      <c r="P159" s="95"/>
      <c r="Q159" s="95"/>
      <c r="R159" s="95"/>
      <c r="S159" s="95"/>
      <c r="T159" s="97"/>
      <c r="U159" s="95"/>
      <c r="V159" s="95"/>
      <c r="W159" s="95"/>
      <c r="X159" s="95"/>
    </row>
    <row r="160" spans="1:24" s="71" customFormat="1" x14ac:dyDescent="0.35">
      <c r="A160" s="70"/>
      <c r="B160" s="80"/>
      <c r="C160" s="80"/>
      <c r="D160" s="80"/>
      <c r="E160" s="80"/>
      <c r="F160" s="80"/>
      <c r="G160" s="80"/>
      <c r="H160" s="80" t="s">
        <v>328</v>
      </c>
      <c r="I160" s="80" t="s">
        <v>536</v>
      </c>
      <c r="J160" s="80">
        <v>1</v>
      </c>
      <c r="K160" s="80" t="s">
        <v>318</v>
      </c>
      <c r="L160" s="80"/>
      <c r="M160" s="80">
        <v>6</v>
      </c>
      <c r="N160" s="95"/>
      <c r="O160" s="95"/>
      <c r="P160" s="95"/>
      <c r="Q160" s="95"/>
      <c r="R160" s="95"/>
      <c r="S160" s="95"/>
      <c r="T160" s="97"/>
      <c r="U160" s="95"/>
      <c r="V160" s="95"/>
      <c r="W160" s="95"/>
      <c r="X160" s="95"/>
    </row>
    <row r="161" spans="1:24" s="71" customFormat="1" x14ac:dyDescent="0.35">
      <c r="A161" s="70"/>
      <c r="B161" s="80"/>
      <c r="C161" s="80"/>
      <c r="D161" s="80"/>
      <c r="E161" s="80"/>
      <c r="F161" s="80"/>
      <c r="G161" s="80"/>
      <c r="H161" s="80" t="s">
        <v>332</v>
      </c>
      <c r="I161" s="80" t="s">
        <v>536</v>
      </c>
      <c r="J161" s="80">
        <v>2</v>
      </c>
      <c r="K161" s="80" t="s">
        <v>319</v>
      </c>
      <c r="L161" s="80"/>
      <c r="M161" s="80">
        <v>2</v>
      </c>
      <c r="N161" s="95"/>
      <c r="O161" s="95"/>
      <c r="P161" s="95"/>
      <c r="Q161" s="95"/>
      <c r="R161" s="95"/>
      <c r="S161" s="95"/>
      <c r="T161" s="97"/>
      <c r="U161" s="95"/>
      <c r="V161" s="95"/>
      <c r="W161" s="95"/>
      <c r="X161" s="95"/>
    </row>
    <row r="162" spans="1:24" s="71" customFormat="1" x14ac:dyDescent="0.35">
      <c r="A162" s="70"/>
      <c r="B162" s="80"/>
      <c r="C162" s="80"/>
      <c r="D162" s="80"/>
      <c r="E162" s="80"/>
      <c r="F162" s="80"/>
      <c r="G162" s="80"/>
      <c r="H162" s="80" t="s">
        <v>330</v>
      </c>
      <c r="I162" s="80" t="s">
        <v>536</v>
      </c>
      <c r="J162" s="80">
        <v>2</v>
      </c>
      <c r="K162" s="80" t="s">
        <v>320</v>
      </c>
      <c r="L162" s="80"/>
      <c r="M162" s="80">
        <v>1</v>
      </c>
      <c r="N162" s="95"/>
      <c r="O162" s="95"/>
      <c r="P162" s="95"/>
      <c r="Q162" s="95"/>
      <c r="R162" s="95"/>
      <c r="S162" s="95"/>
      <c r="T162" s="97"/>
      <c r="U162" s="95"/>
      <c r="V162" s="95"/>
      <c r="W162" s="95"/>
      <c r="X162" s="95"/>
    </row>
    <row r="163" spans="1:24" s="71" customFormat="1" x14ac:dyDescent="0.35">
      <c r="A163" s="70"/>
      <c r="B163" s="80"/>
      <c r="C163" s="80"/>
      <c r="D163" s="80"/>
      <c r="E163" s="80"/>
      <c r="F163" s="80"/>
      <c r="G163" s="80"/>
      <c r="H163" s="80" t="s">
        <v>331</v>
      </c>
      <c r="I163" s="80" t="s">
        <v>539</v>
      </c>
      <c r="J163" s="80">
        <v>5</v>
      </c>
      <c r="K163" s="80" t="s">
        <v>321</v>
      </c>
      <c r="L163" s="80"/>
      <c r="M163" s="80">
        <v>1</v>
      </c>
      <c r="N163" s="95"/>
      <c r="O163" s="95"/>
      <c r="P163" s="95"/>
      <c r="Q163" s="95"/>
      <c r="R163" s="95"/>
      <c r="S163" s="95"/>
      <c r="T163" s="97"/>
      <c r="U163" s="95"/>
      <c r="V163" s="95"/>
      <c r="W163" s="95"/>
      <c r="X163" s="95"/>
    </row>
    <row r="164" spans="1:24" s="71" customFormat="1" x14ac:dyDescent="0.35">
      <c r="A164" s="70"/>
      <c r="B164" s="80"/>
      <c r="C164" s="80"/>
      <c r="D164" s="80"/>
      <c r="E164" s="80"/>
      <c r="F164" s="80"/>
      <c r="G164" s="80"/>
      <c r="H164" s="80" t="s">
        <v>332</v>
      </c>
      <c r="I164" s="80" t="s">
        <v>45</v>
      </c>
      <c r="J164" s="80">
        <v>2</v>
      </c>
      <c r="K164" s="80" t="s">
        <v>538</v>
      </c>
      <c r="L164" s="80"/>
      <c r="M164" s="80">
        <v>1</v>
      </c>
      <c r="N164" s="95"/>
      <c r="O164" s="95"/>
      <c r="P164" s="95"/>
      <c r="Q164" s="95"/>
      <c r="R164" s="95"/>
      <c r="S164" s="95"/>
      <c r="T164" s="97"/>
      <c r="U164" s="95"/>
      <c r="V164" s="95"/>
      <c r="W164" s="95"/>
      <c r="X164" s="95"/>
    </row>
    <row r="165" spans="1:24" s="71" customFormat="1" x14ac:dyDescent="0.35">
      <c r="A165" s="70"/>
      <c r="B165" s="80"/>
      <c r="C165" s="80"/>
      <c r="D165" s="80"/>
      <c r="E165" s="80"/>
      <c r="F165" s="80"/>
      <c r="G165" s="80"/>
      <c r="H165" s="80" t="s">
        <v>540</v>
      </c>
      <c r="I165" s="80" t="s">
        <v>45</v>
      </c>
      <c r="J165" s="80">
        <v>2</v>
      </c>
      <c r="K165" s="80" t="s">
        <v>323</v>
      </c>
      <c r="L165" s="80"/>
      <c r="M165" s="80">
        <v>1</v>
      </c>
      <c r="N165" s="95"/>
      <c r="O165" s="95"/>
      <c r="P165" s="95"/>
      <c r="Q165" s="95"/>
      <c r="R165" s="95"/>
      <c r="S165" s="95"/>
      <c r="T165" s="97"/>
      <c r="U165" s="95" t="s">
        <v>494</v>
      </c>
      <c r="V165" s="95"/>
      <c r="W165" s="95"/>
      <c r="X165" s="95"/>
    </row>
    <row r="166" spans="1:24" s="71" customFormat="1" x14ac:dyDescent="0.35">
      <c r="A166" s="70"/>
      <c r="B166" s="80"/>
      <c r="C166" s="80"/>
      <c r="D166" s="80"/>
      <c r="E166" s="80"/>
      <c r="F166" s="80"/>
      <c r="G166" s="80"/>
      <c r="H166" s="80" t="s">
        <v>541</v>
      </c>
      <c r="I166" s="80" t="s">
        <v>45</v>
      </c>
      <c r="J166" s="80">
        <v>2</v>
      </c>
      <c r="K166" s="80" t="s">
        <v>324</v>
      </c>
      <c r="L166" s="80"/>
      <c r="M166" s="80">
        <v>1</v>
      </c>
      <c r="N166" s="95"/>
      <c r="O166" s="95"/>
      <c r="P166" s="95"/>
      <c r="Q166" s="95"/>
      <c r="R166" s="95"/>
      <c r="S166" s="95"/>
      <c r="T166" s="97"/>
      <c r="U166" s="95" t="s">
        <v>465</v>
      </c>
      <c r="V166" s="95" t="s">
        <v>379</v>
      </c>
      <c r="W166" s="95">
        <v>18</v>
      </c>
      <c r="X166" s="95"/>
    </row>
    <row r="167" spans="1:24" s="71" customFormat="1" x14ac:dyDescent="0.35">
      <c r="A167" s="70"/>
      <c r="B167" s="80"/>
      <c r="C167" s="80"/>
      <c r="D167" s="80"/>
      <c r="E167" s="80"/>
      <c r="F167" s="80"/>
      <c r="G167" s="80"/>
      <c r="H167" s="80" t="s">
        <v>335</v>
      </c>
      <c r="I167" s="80" t="s">
        <v>45</v>
      </c>
      <c r="J167" s="80">
        <v>1</v>
      </c>
      <c r="K167" s="80" t="s">
        <v>325</v>
      </c>
      <c r="L167" s="80"/>
      <c r="M167" s="80">
        <v>1</v>
      </c>
      <c r="N167" s="95"/>
      <c r="O167" s="95"/>
      <c r="P167" s="95"/>
      <c r="Q167" s="95"/>
      <c r="R167" s="95"/>
      <c r="S167" s="95"/>
      <c r="T167" s="97"/>
      <c r="U167" s="95" t="s">
        <v>466</v>
      </c>
      <c r="V167" s="95" t="s">
        <v>379</v>
      </c>
      <c r="W167" s="95">
        <v>8</v>
      </c>
      <c r="X167" s="95"/>
    </row>
    <row r="168" spans="1:24" s="71" customFormat="1" x14ac:dyDescent="0.35">
      <c r="A168" s="70"/>
      <c r="B168" s="80"/>
      <c r="C168" s="80"/>
      <c r="D168" s="80"/>
      <c r="E168" s="80"/>
      <c r="F168" s="80"/>
      <c r="G168" s="80"/>
      <c r="H168" s="80" t="s">
        <v>336</v>
      </c>
      <c r="I168" s="80" t="s">
        <v>45</v>
      </c>
      <c r="J168" s="80">
        <v>2</v>
      </c>
      <c r="K168" s="80" t="s">
        <v>326</v>
      </c>
      <c r="L168" s="80"/>
      <c r="M168" s="80">
        <v>1</v>
      </c>
      <c r="N168" s="95"/>
      <c r="O168" s="95"/>
      <c r="P168" s="95"/>
      <c r="Q168" s="95"/>
      <c r="R168" s="95"/>
      <c r="S168" s="95"/>
      <c r="T168" s="97"/>
      <c r="U168" s="95" t="s">
        <v>467</v>
      </c>
      <c r="V168" s="95" t="s">
        <v>379</v>
      </c>
      <c r="W168" s="95">
        <v>2</v>
      </c>
      <c r="X168" s="95"/>
    </row>
    <row r="169" spans="1:24" s="71" customFormat="1" x14ac:dyDescent="0.35">
      <c r="A169" s="70"/>
      <c r="B169" s="80"/>
      <c r="C169" s="80"/>
      <c r="D169" s="80"/>
      <c r="E169" s="80"/>
      <c r="F169" s="80"/>
      <c r="G169" s="80"/>
      <c r="H169" s="80" t="s">
        <v>337</v>
      </c>
      <c r="I169" s="80" t="s">
        <v>45</v>
      </c>
      <c r="J169" s="80">
        <v>1</v>
      </c>
      <c r="K169" s="80" t="s">
        <v>327</v>
      </c>
      <c r="L169" s="80"/>
      <c r="M169" s="80">
        <v>1</v>
      </c>
      <c r="N169" s="95"/>
      <c r="O169" s="95"/>
      <c r="P169" s="95"/>
      <c r="Q169" s="95"/>
      <c r="R169" s="95"/>
      <c r="S169" s="95"/>
      <c r="T169" s="97"/>
      <c r="U169" s="95" t="s">
        <v>468</v>
      </c>
      <c r="V169" s="95" t="s">
        <v>379</v>
      </c>
      <c r="W169" s="95">
        <v>1</v>
      </c>
      <c r="X169" s="95"/>
    </row>
    <row r="170" spans="1:24" s="71" customFormat="1" x14ac:dyDescent="0.35">
      <c r="A170" s="70"/>
      <c r="B170" s="80"/>
      <c r="C170" s="80"/>
      <c r="D170" s="80"/>
      <c r="E170" s="80"/>
      <c r="F170" s="80"/>
      <c r="G170" s="80"/>
      <c r="H170" s="80" t="s">
        <v>542</v>
      </c>
      <c r="I170" s="80" t="s">
        <v>62</v>
      </c>
      <c r="J170" s="80">
        <v>1</v>
      </c>
      <c r="K170" s="80" t="s">
        <v>328</v>
      </c>
      <c r="L170" s="80"/>
      <c r="M170" s="80">
        <v>1</v>
      </c>
      <c r="N170" s="95"/>
      <c r="O170" s="95"/>
      <c r="P170" s="95"/>
      <c r="Q170" s="95"/>
      <c r="R170" s="95"/>
      <c r="S170" s="95"/>
      <c r="T170" s="97"/>
      <c r="U170" s="95" t="s">
        <v>469</v>
      </c>
      <c r="V170" s="95" t="s">
        <v>379</v>
      </c>
      <c r="W170" s="95">
        <v>1</v>
      </c>
      <c r="X170" s="95"/>
    </row>
    <row r="171" spans="1:24" s="71" customFormat="1" x14ac:dyDescent="0.35">
      <c r="A171" s="70"/>
      <c r="B171" s="80"/>
      <c r="C171" s="80"/>
      <c r="D171" s="80"/>
      <c r="E171" s="80"/>
      <c r="F171" s="80"/>
      <c r="G171" s="80"/>
      <c r="H171" s="80" t="s">
        <v>549</v>
      </c>
      <c r="I171" s="80" t="s">
        <v>45</v>
      </c>
      <c r="J171" s="80">
        <v>2</v>
      </c>
      <c r="K171" s="80" t="s">
        <v>332</v>
      </c>
      <c r="L171" s="80"/>
      <c r="M171" s="80">
        <v>2</v>
      </c>
      <c r="N171" s="95"/>
      <c r="O171" s="95"/>
      <c r="P171" s="95"/>
      <c r="Q171" s="95"/>
      <c r="R171" s="95"/>
      <c r="S171" s="95"/>
      <c r="T171" s="97"/>
      <c r="U171" s="95" t="s">
        <v>470</v>
      </c>
      <c r="V171" s="95" t="s">
        <v>379</v>
      </c>
      <c r="W171" s="95">
        <v>1</v>
      </c>
      <c r="X171" s="95"/>
    </row>
    <row r="172" spans="1:24" s="71" customFormat="1" x14ac:dyDescent="0.35">
      <c r="A172" s="70"/>
      <c r="B172" s="80"/>
      <c r="C172" s="80"/>
      <c r="D172" s="80"/>
      <c r="E172" s="80"/>
      <c r="F172" s="80"/>
      <c r="G172" s="80"/>
      <c r="H172" s="80" t="s">
        <v>544</v>
      </c>
      <c r="I172" s="80" t="s">
        <v>45</v>
      </c>
      <c r="J172" s="80">
        <v>5</v>
      </c>
      <c r="K172" s="80" t="s">
        <v>330</v>
      </c>
      <c r="L172" s="80"/>
      <c r="M172" s="80">
        <v>2</v>
      </c>
      <c r="N172" s="95"/>
      <c r="O172" s="95"/>
      <c r="P172" s="95"/>
      <c r="Q172" s="95"/>
      <c r="R172" s="95"/>
      <c r="S172" s="95"/>
      <c r="T172" s="97"/>
      <c r="U172" s="95" t="s">
        <v>471</v>
      </c>
      <c r="V172" s="95" t="s">
        <v>379</v>
      </c>
      <c r="W172" s="95">
        <v>1</v>
      </c>
      <c r="X172" s="95"/>
    </row>
    <row r="173" spans="1:24" s="71" customFormat="1" x14ac:dyDescent="0.35">
      <c r="A173" s="70"/>
      <c r="B173" s="70"/>
      <c r="C173" s="70"/>
      <c r="D173" s="70"/>
      <c r="E173" s="80"/>
      <c r="F173" s="80"/>
      <c r="G173" s="80"/>
      <c r="H173" s="80" t="s">
        <v>545</v>
      </c>
      <c r="I173" s="80" t="s">
        <v>546</v>
      </c>
      <c r="J173" s="80">
        <v>10</v>
      </c>
      <c r="K173" s="80" t="s">
        <v>331</v>
      </c>
      <c r="L173" s="80"/>
      <c r="M173" s="80">
        <v>5</v>
      </c>
      <c r="N173" s="95"/>
      <c r="O173" s="95"/>
      <c r="P173" s="95"/>
      <c r="Q173" s="95"/>
      <c r="R173" s="95"/>
      <c r="S173" s="95"/>
      <c r="T173" s="97"/>
      <c r="U173" s="95" t="s">
        <v>472</v>
      </c>
      <c r="V173" s="95" t="s">
        <v>379</v>
      </c>
      <c r="W173" s="95">
        <v>3</v>
      </c>
      <c r="X173" s="95"/>
    </row>
    <row r="174" spans="1:24" s="71" customFormat="1" x14ac:dyDescent="0.35">
      <c r="A174" s="70"/>
      <c r="B174" s="70"/>
      <c r="C174" s="70"/>
      <c r="D174" s="70"/>
      <c r="E174" s="80"/>
      <c r="F174" s="80"/>
      <c r="G174" s="80"/>
      <c r="H174" s="80" t="s">
        <v>547</v>
      </c>
      <c r="I174" s="80" t="s">
        <v>45</v>
      </c>
      <c r="J174" s="80">
        <v>5</v>
      </c>
      <c r="K174" s="80" t="s">
        <v>332</v>
      </c>
      <c r="L174" s="80"/>
      <c r="M174" s="80">
        <v>2</v>
      </c>
      <c r="N174" s="95"/>
      <c r="O174" s="95"/>
      <c r="P174" s="95"/>
      <c r="Q174" s="95"/>
      <c r="R174" s="95"/>
      <c r="S174" s="95"/>
      <c r="T174" s="97"/>
      <c r="U174" s="95" t="s">
        <v>473</v>
      </c>
      <c r="V174" s="95" t="s">
        <v>379</v>
      </c>
      <c r="W174" s="95">
        <v>2</v>
      </c>
      <c r="X174" s="95"/>
    </row>
    <row r="175" spans="1:24" s="71" customFormat="1" x14ac:dyDescent="0.35">
      <c r="A175" s="70"/>
      <c r="B175" s="70"/>
      <c r="C175" s="70"/>
      <c r="D175" s="70"/>
      <c r="E175" s="70"/>
      <c r="F175" s="70"/>
      <c r="G175" s="70"/>
      <c r="H175" s="80" t="s">
        <v>548</v>
      </c>
      <c r="I175" s="80" t="s">
        <v>546</v>
      </c>
      <c r="J175" s="80">
        <v>5</v>
      </c>
      <c r="K175" s="80" t="s">
        <v>540</v>
      </c>
      <c r="L175" s="80"/>
      <c r="M175" s="80">
        <v>2</v>
      </c>
      <c r="N175" s="95"/>
      <c r="O175" s="95"/>
      <c r="P175" s="95"/>
      <c r="Q175" s="95"/>
      <c r="R175" s="95"/>
      <c r="S175" s="95"/>
      <c r="T175" s="97"/>
      <c r="U175" s="95" t="s">
        <v>474</v>
      </c>
      <c r="V175" s="95" t="s">
        <v>379</v>
      </c>
      <c r="W175" s="95">
        <v>1</v>
      </c>
      <c r="X175" s="95"/>
    </row>
    <row r="176" spans="1:24" s="71" customFormat="1" x14ac:dyDescent="0.35">
      <c r="A176" s="70"/>
      <c r="B176" s="70"/>
      <c r="C176" s="70"/>
      <c r="D176" s="70"/>
      <c r="E176" s="70"/>
      <c r="F176" s="70"/>
      <c r="G176" s="70"/>
      <c r="H176" s="80"/>
      <c r="I176" s="80"/>
      <c r="J176" s="80"/>
      <c r="K176" s="80" t="s">
        <v>541</v>
      </c>
      <c r="L176" s="80"/>
      <c r="M176" s="80">
        <v>2</v>
      </c>
      <c r="N176" s="95"/>
      <c r="O176" s="95"/>
      <c r="P176" s="95"/>
      <c r="Q176" s="95"/>
      <c r="R176" s="95"/>
      <c r="S176" s="95"/>
      <c r="T176" s="97"/>
      <c r="U176" s="95" t="s">
        <v>475</v>
      </c>
      <c r="V176" s="95" t="s">
        <v>379</v>
      </c>
      <c r="W176" s="95">
        <v>1</v>
      </c>
      <c r="X176" s="95"/>
    </row>
    <row r="177" spans="1:24" s="71" customFormat="1" x14ac:dyDescent="0.35">
      <c r="A177" s="70"/>
      <c r="B177" s="70"/>
      <c r="C177" s="70"/>
      <c r="D177" s="70"/>
      <c r="E177" s="70"/>
      <c r="F177" s="70"/>
      <c r="G177" s="70"/>
      <c r="H177" s="80"/>
      <c r="I177" s="80"/>
      <c r="J177" s="80"/>
      <c r="K177" s="70" t="s">
        <v>335</v>
      </c>
      <c r="L177" s="70"/>
      <c r="M177" s="70">
        <v>1</v>
      </c>
      <c r="N177" s="95"/>
      <c r="O177" s="95"/>
      <c r="P177" s="95"/>
      <c r="Q177" s="95"/>
      <c r="R177" s="95"/>
      <c r="S177" s="95"/>
      <c r="T177" s="97"/>
      <c r="U177" s="95" t="s">
        <v>476</v>
      </c>
      <c r="V177" s="95" t="s">
        <v>379</v>
      </c>
      <c r="W177" s="95">
        <v>1</v>
      </c>
      <c r="X177" s="95"/>
    </row>
    <row r="178" spans="1:24" s="71" customFormat="1" x14ac:dyDescent="0.35">
      <c r="A178" s="70"/>
      <c r="B178" s="70"/>
      <c r="C178" s="70"/>
      <c r="D178" s="70"/>
      <c r="E178" s="70"/>
      <c r="F178" s="70"/>
      <c r="G178" s="70"/>
      <c r="H178" s="80"/>
      <c r="I178" s="80"/>
      <c r="J178" s="80"/>
      <c r="K178" s="70" t="s">
        <v>336</v>
      </c>
      <c r="L178" s="70"/>
      <c r="M178" s="70">
        <v>2</v>
      </c>
      <c r="N178" s="95"/>
      <c r="O178" s="95"/>
      <c r="P178" s="95"/>
      <c r="Q178" s="95"/>
      <c r="R178" s="95"/>
      <c r="S178" s="95"/>
      <c r="T178" s="97"/>
      <c r="U178" s="95" t="s">
        <v>477</v>
      </c>
      <c r="V178" s="95" t="s">
        <v>379</v>
      </c>
      <c r="W178" s="95">
        <v>1</v>
      </c>
      <c r="X178" s="95"/>
    </row>
    <row r="179" spans="1:24" s="71" customFormat="1" x14ac:dyDescent="0.35">
      <c r="A179" s="70"/>
      <c r="B179" s="70"/>
      <c r="C179" s="70"/>
      <c r="D179" s="70"/>
      <c r="E179" s="70"/>
      <c r="F179" s="70"/>
      <c r="G179" s="70"/>
      <c r="H179" s="80"/>
      <c r="I179" s="80"/>
      <c r="J179" s="80"/>
      <c r="K179" s="70" t="s">
        <v>337</v>
      </c>
      <c r="L179" s="70"/>
      <c r="M179" s="70">
        <v>1</v>
      </c>
      <c r="N179" s="95"/>
      <c r="O179" s="95"/>
      <c r="P179" s="95"/>
      <c r="Q179" s="95"/>
      <c r="R179" s="95"/>
      <c r="S179" s="95"/>
      <c r="T179" s="97"/>
      <c r="U179" s="95" t="s">
        <v>478</v>
      </c>
      <c r="V179" s="95" t="s">
        <v>379</v>
      </c>
      <c r="W179" s="95">
        <v>1</v>
      </c>
      <c r="X179" s="95"/>
    </row>
    <row r="180" spans="1:24" s="71" customFormat="1" x14ac:dyDescent="0.35">
      <c r="A180" s="70"/>
      <c r="B180" s="70"/>
      <c r="C180" s="70"/>
      <c r="D180" s="70"/>
      <c r="E180" s="70"/>
      <c r="F180" s="70"/>
      <c r="G180" s="70"/>
      <c r="H180" s="80"/>
      <c r="I180" s="80"/>
      <c r="J180" s="80"/>
      <c r="K180" s="70" t="s">
        <v>542</v>
      </c>
      <c r="L180" s="70"/>
      <c r="M180" s="70">
        <v>1</v>
      </c>
      <c r="N180" s="95"/>
      <c r="O180" s="95"/>
      <c r="P180" s="95"/>
      <c r="Q180" s="95"/>
      <c r="R180" s="95"/>
      <c r="S180" s="95"/>
      <c r="T180" s="97"/>
      <c r="U180" s="95" t="s">
        <v>479</v>
      </c>
      <c r="V180" s="95" t="s">
        <v>379</v>
      </c>
      <c r="W180" s="95"/>
      <c r="X180" s="95"/>
    </row>
    <row r="181" spans="1:24" s="71" customFormat="1" x14ac:dyDescent="0.35">
      <c r="A181" s="70"/>
      <c r="B181" s="70"/>
      <c r="C181" s="70"/>
      <c r="D181" s="70"/>
      <c r="E181" s="70"/>
      <c r="F181" s="70"/>
      <c r="G181" s="70"/>
      <c r="H181" s="80"/>
      <c r="I181" s="80"/>
      <c r="J181" s="80"/>
      <c r="K181" s="70" t="s">
        <v>543</v>
      </c>
      <c r="L181" s="70"/>
      <c r="M181" s="70">
        <v>2</v>
      </c>
      <c r="N181" s="95"/>
      <c r="O181" s="95"/>
      <c r="P181" s="95"/>
      <c r="Q181" s="95"/>
      <c r="R181" s="95"/>
      <c r="S181" s="95"/>
      <c r="T181" s="97"/>
      <c r="U181" s="95" t="s">
        <v>480</v>
      </c>
      <c r="V181" s="95" t="s">
        <v>379</v>
      </c>
      <c r="W181" s="95">
        <v>1</v>
      </c>
      <c r="X181" s="95"/>
    </row>
    <row r="182" spans="1:24" s="71" customFormat="1" x14ac:dyDescent="0.35">
      <c r="A182" s="70"/>
      <c r="B182" s="70"/>
      <c r="C182" s="70"/>
      <c r="D182" s="70"/>
      <c r="E182" s="70"/>
      <c r="F182" s="70"/>
      <c r="G182" s="70"/>
      <c r="H182" s="80"/>
      <c r="I182" s="80"/>
      <c r="J182" s="80"/>
      <c r="K182" s="70" t="s">
        <v>544</v>
      </c>
      <c r="L182" s="70"/>
      <c r="M182" s="70">
        <v>5</v>
      </c>
      <c r="N182" s="95"/>
      <c r="O182" s="95"/>
      <c r="P182" s="95"/>
      <c r="Q182" s="95"/>
      <c r="R182" s="95"/>
      <c r="S182" s="95"/>
      <c r="T182" s="97"/>
      <c r="U182" s="95" t="s">
        <v>481</v>
      </c>
      <c r="V182" s="95" t="s">
        <v>379</v>
      </c>
      <c r="W182" s="95">
        <v>1</v>
      </c>
      <c r="X182" s="95"/>
    </row>
    <row r="183" spans="1:24" s="71" customFormat="1" x14ac:dyDescent="0.35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 t="s">
        <v>545</v>
      </c>
      <c r="L183" s="70"/>
      <c r="M183" s="70">
        <v>10</v>
      </c>
      <c r="N183" s="95"/>
      <c r="O183" s="95"/>
      <c r="P183" s="95"/>
      <c r="Q183" s="95"/>
      <c r="R183" s="95"/>
      <c r="S183" s="95"/>
      <c r="T183" s="97"/>
      <c r="U183" s="95" t="s">
        <v>482</v>
      </c>
      <c r="V183" s="95" t="s">
        <v>379</v>
      </c>
      <c r="W183" s="95">
        <v>3</v>
      </c>
      <c r="X183" s="95"/>
    </row>
    <row r="184" spans="1:24" s="71" customFormat="1" x14ac:dyDescent="0.35">
      <c r="K184" s="71" t="s">
        <v>547</v>
      </c>
      <c r="M184" s="71">
        <v>5</v>
      </c>
      <c r="N184" s="95"/>
      <c r="O184" s="95"/>
      <c r="P184" s="95"/>
      <c r="Q184" s="95"/>
      <c r="R184" s="95"/>
      <c r="S184" s="95"/>
      <c r="T184" s="97"/>
      <c r="U184" s="95" t="s">
        <v>483</v>
      </c>
      <c r="V184" s="95" t="s">
        <v>379</v>
      </c>
      <c r="W184" s="95">
        <v>5</v>
      </c>
      <c r="X184" s="95"/>
    </row>
    <row r="185" spans="1:24" s="71" customFormat="1" x14ac:dyDescent="0.35">
      <c r="K185" s="71" t="s">
        <v>548</v>
      </c>
      <c r="M185" s="71">
        <v>5</v>
      </c>
      <c r="N185" s="95"/>
      <c r="O185" s="95"/>
      <c r="P185" s="95"/>
      <c r="Q185" s="95"/>
      <c r="R185" s="95"/>
      <c r="S185" s="95"/>
      <c r="T185" s="97"/>
      <c r="U185" s="95" t="s">
        <v>484</v>
      </c>
      <c r="V185" s="95" t="s">
        <v>379</v>
      </c>
      <c r="W185" s="95">
        <v>1</v>
      </c>
      <c r="X185" s="95"/>
    </row>
    <row r="186" spans="1:24" s="71" customFormat="1" x14ac:dyDescent="0.35">
      <c r="N186" s="95"/>
      <c r="O186" s="95"/>
      <c r="P186" s="95"/>
      <c r="Q186" s="95"/>
      <c r="R186" s="95"/>
      <c r="S186" s="95"/>
      <c r="T186" s="97"/>
      <c r="U186" s="95" t="s">
        <v>485</v>
      </c>
      <c r="V186" s="95" t="s">
        <v>379</v>
      </c>
      <c r="W186" s="95">
        <v>2</v>
      </c>
      <c r="X186" s="95"/>
    </row>
    <row r="187" spans="1:24" s="71" customFormat="1" x14ac:dyDescent="0.35">
      <c r="N187" s="95"/>
      <c r="O187" s="95"/>
      <c r="P187" s="95"/>
      <c r="Q187" s="95"/>
      <c r="R187" s="95"/>
      <c r="S187" s="95"/>
      <c r="T187" s="97"/>
      <c r="U187" s="95" t="s">
        <v>486</v>
      </c>
      <c r="V187" s="95" t="s">
        <v>379</v>
      </c>
      <c r="W187" s="95">
        <v>2</v>
      </c>
      <c r="X187" s="95"/>
    </row>
    <row r="188" spans="1:24" s="71" customFormat="1" x14ac:dyDescent="0.35">
      <c r="N188" s="95"/>
      <c r="O188" s="95"/>
      <c r="P188" s="95"/>
      <c r="Q188" s="95"/>
      <c r="R188" s="95"/>
      <c r="S188" s="95"/>
      <c r="T188" s="97"/>
      <c r="U188" s="95" t="s">
        <v>487</v>
      </c>
      <c r="V188" s="95" t="s">
        <v>379</v>
      </c>
      <c r="W188" s="95">
        <v>1</v>
      </c>
      <c r="X188" s="95"/>
    </row>
    <row r="189" spans="1:24" s="71" customFormat="1" x14ac:dyDescent="0.35">
      <c r="N189" s="95"/>
      <c r="O189" s="95"/>
      <c r="P189" s="95"/>
      <c r="Q189" s="95"/>
      <c r="R189" s="95"/>
      <c r="S189" s="95"/>
      <c r="T189" s="97"/>
      <c r="U189" s="95" t="s">
        <v>488</v>
      </c>
      <c r="V189" s="95" t="s">
        <v>379</v>
      </c>
      <c r="W189" s="95">
        <v>1</v>
      </c>
      <c r="X189" s="95"/>
    </row>
    <row r="190" spans="1:24" s="71" customFormat="1" x14ac:dyDescent="0.35">
      <c r="N190" s="95"/>
      <c r="O190" s="95"/>
      <c r="P190" s="95"/>
      <c r="Q190" s="95"/>
      <c r="R190" s="95"/>
      <c r="S190" s="95"/>
      <c r="T190" s="97"/>
      <c r="U190" s="95" t="s">
        <v>489</v>
      </c>
      <c r="V190" s="95" t="s">
        <v>379</v>
      </c>
      <c r="W190" s="95">
        <v>1</v>
      </c>
      <c r="X190" s="95"/>
    </row>
    <row r="191" spans="1:24" s="71" customFormat="1" x14ac:dyDescent="0.35">
      <c r="N191" s="95"/>
      <c r="O191" s="95"/>
      <c r="P191" s="95"/>
      <c r="Q191" s="95"/>
      <c r="R191" s="95"/>
      <c r="S191" s="95"/>
      <c r="T191" s="97"/>
      <c r="U191" s="95" t="s">
        <v>490</v>
      </c>
      <c r="V191" s="95" t="s">
        <v>379</v>
      </c>
      <c r="W191" s="95">
        <v>1</v>
      </c>
      <c r="X191" s="95"/>
    </row>
    <row r="192" spans="1:24" s="71" customFormat="1" x14ac:dyDescent="0.35">
      <c r="N192" s="95"/>
      <c r="O192" s="95"/>
      <c r="P192" s="95"/>
      <c r="Q192" s="95"/>
      <c r="R192" s="95"/>
      <c r="S192" s="95"/>
      <c r="T192" s="97"/>
      <c r="U192" s="95" t="s">
        <v>491</v>
      </c>
      <c r="V192" s="95" t="s">
        <v>379</v>
      </c>
      <c r="W192" s="95">
        <v>1</v>
      </c>
      <c r="X192" s="95"/>
    </row>
    <row r="193" spans="14:24" s="71" customFormat="1" x14ac:dyDescent="0.35">
      <c r="N193" s="95"/>
      <c r="O193" s="95"/>
      <c r="P193" s="95"/>
      <c r="Q193" s="95"/>
      <c r="R193" s="95"/>
      <c r="S193" s="95"/>
      <c r="T193" s="97"/>
      <c r="U193" s="95" t="s">
        <v>492</v>
      </c>
      <c r="V193" s="95" t="s">
        <v>379</v>
      </c>
      <c r="W193" s="95">
        <v>1</v>
      </c>
      <c r="X193" s="95"/>
    </row>
    <row r="194" spans="14:24" s="71" customFormat="1" x14ac:dyDescent="0.35">
      <c r="N194" s="95"/>
      <c r="O194" s="95"/>
      <c r="P194" s="95"/>
      <c r="Q194" s="95"/>
      <c r="R194" s="95"/>
      <c r="S194" s="95"/>
      <c r="T194" s="97"/>
      <c r="U194" s="95" t="s">
        <v>493</v>
      </c>
      <c r="V194" s="95" t="s">
        <v>379</v>
      </c>
      <c r="W194" s="95">
        <v>1</v>
      </c>
      <c r="X194" s="95"/>
    </row>
    <row r="195" spans="14:24" s="71" customFormat="1" x14ac:dyDescent="0.35">
      <c r="N195" s="95"/>
      <c r="O195" s="95"/>
      <c r="P195" s="95"/>
      <c r="Q195" s="95"/>
      <c r="R195" s="95"/>
      <c r="S195" s="95"/>
      <c r="T195" s="97"/>
      <c r="U195" s="95"/>
      <c r="V195" s="95"/>
      <c r="W195" s="95"/>
      <c r="X195" s="95"/>
    </row>
    <row r="196" spans="14:24" s="71" customFormat="1" x14ac:dyDescent="0.35">
      <c r="N196" s="95"/>
      <c r="O196" s="95"/>
      <c r="P196" s="95"/>
      <c r="Q196" s="95"/>
      <c r="R196" s="95"/>
      <c r="S196" s="95"/>
      <c r="T196" s="97"/>
      <c r="U196" s="95"/>
      <c r="V196" s="95"/>
      <c r="W196" s="95"/>
      <c r="X196" s="95"/>
    </row>
    <row r="197" spans="14:24" s="71" customFormat="1" x14ac:dyDescent="0.35">
      <c r="N197" s="95"/>
      <c r="O197" s="95"/>
      <c r="P197" s="95"/>
      <c r="Q197" s="95"/>
      <c r="R197" s="95"/>
      <c r="S197" s="95"/>
      <c r="T197" s="97"/>
      <c r="U197" s="95"/>
      <c r="V197" s="95"/>
      <c r="W197" s="95"/>
      <c r="X197" s="95"/>
    </row>
    <row r="198" spans="14:24" s="71" customFormat="1" x14ac:dyDescent="0.35">
      <c r="N198" s="95"/>
      <c r="O198" s="95"/>
      <c r="P198" s="95"/>
      <c r="Q198" s="95"/>
      <c r="R198" s="95"/>
      <c r="S198" s="95"/>
      <c r="T198" s="97"/>
      <c r="U198" s="95"/>
      <c r="V198" s="95"/>
      <c r="W198" s="95"/>
      <c r="X198" s="95"/>
    </row>
    <row r="199" spans="14:24" s="71" customFormat="1" x14ac:dyDescent="0.35">
      <c r="N199" s="95"/>
      <c r="O199" s="95"/>
      <c r="P199" s="95"/>
      <c r="Q199" s="95"/>
      <c r="R199" s="95"/>
      <c r="S199" s="95"/>
      <c r="T199" s="97"/>
      <c r="U199" s="95"/>
      <c r="V199" s="95"/>
      <c r="W199" s="95"/>
      <c r="X199" s="95"/>
    </row>
    <row r="200" spans="14:24" s="71" customFormat="1" x14ac:dyDescent="0.35">
      <c r="N200" s="95"/>
      <c r="O200" s="95"/>
      <c r="P200" s="95"/>
      <c r="Q200" s="95"/>
      <c r="R200" s="95"/>
      <c r="S200" s="95"/>
      <c r="T200" s="97"/>
      <c r="U200" s="95"/>
      <c r="V200" s="95"/>
      <c r="W200" s="95"/>
      <c r="X200" s="95"/>
    </row>
    <row r="201" spans="14:24" s="71" customFormat="1" x14ac:dyDescent="0.35">
      <c r="N201" s="95"/>
      <c r="O201" s="95"/>
      <c r="P201" s="95"/>
      <c r="Q201" s="95"/>
      <c r="R201" s="95"/>
      <c r="S201" s="95"/>
      <c r="T201" s="97"/>
      <c r="U201" s="95"/>
      <c r="V201" s="95"/>
      <c r="W201" s="95"/>
      <c r="X201" s="95"/>
    </row>
    <row r="202" spans="14:24" s="71" customFormat="1" x14ac:dyDescent="0.35">
      <c r="N202" s="95"/>
      <c r="O202" s="95"/>
      <c r="P202" s="95"/>
      <c r="Q202" s="95"/>
      <c r="R202" s="95"/>
      <c r="S202" s="95"/>
      <c r="T202" s="97"/>
      <c r="U202" s="95"/>
      <c r="V202" s="95"/>
      <c r="W202" s="95"/>
      <c r="X202" s="95"/>
    </row>
    <row r="203" spans="14:24" s="71" customFormat="1" x14ac:dyDescent="0.35">
      <c r="N203" s="95"/>
      <c r="O203" s="95"/>
      <c r="P203" s="95"/>
      <c r="Q203" s="95"/>
      <c r="R203" s="95"/>
      <c r="S203" s="95"/>
      <c r="T203" s="97"/>
      <c r="U203" s="95"/>
      <c r="V203" s="95"/>
      <c r="W203" s="95"/>
      <c r="X203" s="95"/>
    </row>
    <row r="204" spans="14:24" s="71" customFormat="1" x14ac:dyDescent="0.35">
      <c r="N204" s="95"/>
      <c r="O204" s="95"/>
      <c r="P204" s="95"/>
      <c r="Q204" s="95"/>
      <c r="R204" s="95"/>
      <c r="S204" s="95"/>
      <c r="T204" s="97"/>
      <c r="U204" s="95"/>
      <c r="V204" s="95"/>
      <c r="W204" s="95"/>
      <c r="X204" s="95"/>
    </row>
    <row r="205" spans="14:24" s="71" customFormat="1" x14ac:dyDescent="0.35">
      <c r="N205" s="95"/>
      <c r="O205" s="95"/>
      <c r="P205" s="95"/>
      <c r="Q205" s="95"/>
      <c r="R205" s="95"/>
      <c r="S205" s="95"/>
      <c r="T205" s="97"/>
      <c r="U205" s="95"/>
      <c r="V205" s="95"/>
      <c r="W205" s="95"/>
      <c r="X205" s="95"/>
    </row>
    <row r="206" spans="14:24" s="71" customFormat="1" x14ac:dyDescent="0.35">
      <c r="N206" s="95"/>
      <c r="O206" s="95"/>
      <c r="P206" s="95"/>
      <c r="Q206" s="95"/>
      <c r="R206" s="95"/>
      <c r="S206" s="95"/>
      <c r="T206" s="97"/>
      <c r="U206" s="95"/>
      <c r="V206" s="95"/>
      <c r="W206" s="95"/>
      <c r="X206" s="95"/>
    </row>
    <row r="207" spans="14:24" s="71" customFormat="1" x14ac:dyDescent="0.35">
      <c r="N207" s="95"/>
      <c r="O207" s="95"/>
      <c r="P207" s="95"/>
      <c r="Q207" s="95"/>
      <c r="R207" s="95"/>
      <c r="S207" s="95"/>
      <c r="T207" s="97"/>
      <c r="U207" s="95"/>
      <c r="V207" s="95"/>
      <c r="W207" s="95"/>
      <c r="X207" s="95"/>
    </row>
    <row r="208" spans="14:24" s="71" customFormat="1" x14ac:dyDescent="0.35">
      <c r="N208" s="95"/>
      <c r="O208" s="95"/>
      <c r="P208" s="95"/>
      <c r="Q208" s="95"/>
      <c r="R208" s="95"/>
      <c r="S208" s="95"/>
      <c r="T208" s="97"/>
      <c r="U208" s="95"/>
      <c r="V208" s="95"/>
      <c r="W208" s="95"/>
      <c r="X208" s="95"/>
    </row>
  </sheetData>
  <mergeCells count="2">
    <mergeCell ref="A1:M1"/>
    <mergeCell ref="A2:M2"/>
  </mergeCells>
  <pageMargins left="0.7" right="0.7" top="0.75" bottom="0.75" header="0.3" footer="0.3"/>
  <pageSetup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48"/>
  <sheetViews>
    <sheetView topLeftCell="A16" workbookViewId="0">
      <selection activeCell="H27" sqref="H27"/>
    </sheetView>
  </sheetViews>
  <sheetFormatPr defaultColWidth="9" defaultRowHeight="15.75" x14ac:dyDescent="0.35"/>
  <cols>
    <col min="1" max="1" width="28.5" style="63" customWidth="1"/>
    <col min="2" max="2" width="3.875" style="63" bestFit="1" customWidth="1"/>
    <col min="3" max="3" width="2.875" style="63" bestFit="1" customWidth="1"/>
    <col min="4" max="4" width="9" style="63"/>
    <col min="5" max="5" width="28.75" style="63" customWidth="1"/>
    <col min="6" max="6" width="3.875" style="63" bestFit="1" customWidth="1"/>
    <col min="7" max="7" width="2.875" style="63" bestFit="1" customWidth="1"/>
    <col min="8" max="16384" width="9" style="63"/>
  </cols>
  <sheetData>
    <row r="2" spans="1:7" x14ac:dyDescent="0.35">
      <c r="A2" s="63" t="s">
        <v>497</v>
      </c>
      <c r="E2" s="63" t="s">
        <v>495</v>
      </c>
    </row>
    <row r="3" spans="1:7" x14ac:dyDescent="0.35">
      <c r="A3" s="101" t="s">
        <v>465</v>
      </c>
      <c r="B3" s="101" t="s">
        <v>379</v>
      </c>
      <c r="C3" s="101">
        <v>11</v>
      </c>
      <c r="E3" s="101" t="s">
        <v>465</v>
      </c>
      <c r="F3" s="101" t="s">
        <v>379</v>
      </c>
      <c r="G3" s="101">
        <v>18</v>
      </c>
    </row>
    <row r="4" spans="1:7" x14ac:dyDescent="0.35">
      <c r="A4" s="101" t="s">
        <v>466</v>
      </c>
      <c r="B4" s="101" t="s">
        <v>379</v>
      </c>
      <c r="C4" s="101">
        <v>8</v>
      </c>
      <c r="E4" s="101" t="s">
        <v>466</v>
      </c>
      <c r="F4" s="101" t="s">
        <v>379</v>
      </c>
      <c r="G4" s="101">
        <v>8</v>
      </c>
    </row>
    <row r="5" spans="1:7" x14ac:dyDescent="0.35">
      <c r="A5" s="101" t="s">
        <v>468</v>
      </c>
      <c r="B5" s="101" t="s">
        <v>379</v>
      </c>
      <c r="C5" s="101">
        <v>1</v>
      </c>
      <c r="E5" s="101" t="s">
        <v>467</v>
      </c>
      <c r="F5" s="101" t="s">
        <v>379</v>
      </c>
      <c r="G5" s="101">
        <v>2</v>
      </c>
    </row>
    <row r="6" spans="1:7" x14ac:dyDescent="0.35">
      <c r="A6" s="101" t="s">
        <v>508</v>
      </c>
      <c r="B6" s="101" t="s">
        <v>379</v>
      </c>
      <c r="C6" s="101">
        <v>1</v>
      </c>
      <c r="E6" s="101" t="s">
        <v>468</v>
      </c>
      <c r="F6" s="101" t="s">
        <v>379</v>
      </c>
      <c r="G6" s="101">
        <v>1</v>
      </c>
    </row>
    <row r="7" spans="1:7" x14ac:dyDescent="0.35">
      <c r="A7" s="101" t="s">
        <v>509</v>
      </c>
      <c r="B7" s="101" t="s">
        <v>379</v>
      </c>
      <c r="C7" s="101">
        <v>1</v>
      </c>
      <c r="E7" s="101" t="s">
        <v>469</v>
      </c>
      <c r="F7" s="101" t="s">
        <v>379</v>
      </c>
      <c r="G7" s="101">
        <v>1</v>
      </c>
    </row>
    <row r="8" spans="1:7" x14ac:dyDescent="0.35">
      <c r="A8" s="101" t="s">
        <v>468</v>
      </c>
      <c r="B8" s="101" t="s">
        <v>379</v>
      </c>
      <c r="C8" s="101">
        <v>1</v>
      </c>
      <c r="E8" s="101" t="s">
        <v>502</v>
      </c>
      <c r="F8" s="101" t="s">
        <v>379</v>
      </c>
      <c r="G8" s="101">
        <v>2</v>
      </c>
    </row>
    <row r="9" spans="1:7" x14ac:dyDescent="0.35">
      <c r="A9" s="101" t="s">
        <v>503</v>
      </c>
      <c r="B9" s="101" t="s">
        <v>379</v>
      </c>
      <c r="C9" s="101">
        <v>1</v>
      </c>
      <c r="E9" s="101" t="s">
        <v>504</v>
      </c>
      <c r="F9" s="101" t="s">
        <v>379</v>
      </c>
      <c r="G9" s="101">
        <v>1</v>
      </c>
    </row>
    <row r="10" spans="1:7" x14ac:dyDescent="0.35">
      <c r="A10" s="101" t="s">
        <v>472</v>
      </c>
      <c r="B10" s="101" t="s">
        <v>379</v>
      </c>
      <c r="C10" s="101">
        <v>2</v>
      </c>
      <c r="E10" s="101" t="s">
        <v>503</v>
      </c>
      <c r="F10" s="101" t="s">
        <v>379</v>
      </c>
      <c r="G10" s="101">
        <v>1</v>
      </c>
    </row>
    <row r="11" spans="1:7" x14ac:dyDescent="0.35">
      <c r="A11" s="101" t="s">
        <v>473</v>
      </c>
      <c r="B11" s="101" t="s">
        <v>379</v>
      </c>
      <c r="C11" s="101">
        <v>1</v>
      </c>
      <c r="E11" s="101" t="s">
        <v>468</v>
      </c>
      <c r="F11" s="101" t="s">
        <v>379</v>
      </c>
      <c r="G11" s="101">
        <v>2</v>
      </c>
    </row>
    <row r="12" spans="1:7" x14ac:dyDescent="0.35">
      <c r="A12" s="101" t="s">
        <v>474</v>
      </c>
      <c r="B12" s="101" t="s">
        <v>379</v>
      </c>
      <c r="C12" s="101">
        <v>1</v>
      </c>
      <c r="E12" s="101" t="s">
        <v>471</v>
      </c>
      <c r="F12" s="101" t="s">
        <v>379</v>
      </c>
      <c r="G12" s="101">
        <v>1</v>
      </c>
    </row>
    <row r="13" spans="1:7" x14ac:dyDescent="0.35">
      <c r="A13" s="101" t="s">
        <v>475</v>
      </c>
      <c r="B13" s="101" t="s">
        <v>379</v>
      </c>
      <c r="C13" s="101">
        <v>1</v>
      </c>
      <c r="E13" s="101" t="s">
        <v>472</v>
      </c>
      <c r="F13" s="101" t="s">
        <v>379</v>
      </c>
      <c r="G13" s="101">
        <v>3</v>
      </c>
    </row>
    <row r="14" spans="1:7" x14ac:dyDescent="0.35">
      <c r="A14" s="101" t="s">
        <v>496</v>
      </c>
      <c r="B14" s="101" t="s">
        <v>379</v>
      </c>
      <c r="C14" s="101">
        <v>1</v>
      </c>
      <c r="E14" s="101" t="s">
        <v>473</v>
      </c>
      <c r="F14" s="101" t="s">
        <v>379</v>
      </c>
      <c r="G14" s="101">
        <v>2</v>
      </c>
    </row>
    <row r="15" spans="1:7" x14ac:dyDescent="0.35">
      <c r="A15" s="101" t="s">
        <v>478</v>
      </c>
      <c r="B15" s="101" t="s">
        <v>379</v>
      </c>
      <c r="C15" s="101">
        <v>1</v>
      </c>
      <c r="E15" s="101" t="s">
        <v>474</v>
      </c>
      <c r="F15" s="101" t="s">
        <v>379</v>
      </c>
      <c r="G15" s="101">
        <v>1</v>
      </c>
    </row>
    <row r="16" spans="1:7" x14ac:dyDescent="0.35">
      <c r="A16" s="101" t="s">
        <v>479</v>
      </c>
      <c r="B16" s="101" t="s">
        <v>379</v>
      </c>
      <c r="C16" s="101">
        <v>1</v>
      </c>
      <c r="E16" s="101" t="s">
        <v>475</v>
      </c>
      <c r="F16" s="101" t="s">
        <v>379</v>
      </c>
      <c r="G16" s="101">
        <v>1</v>
      </c>
    </row>
    <row r="17" spans="1:7" x14ac:dyDescent="0.35">
      <c r="A17" s="101" t="s">
        <v>480</v>
      </c>
      <c r="B17" s="101" t="s">
        <v>379</v>
      </c>
      <c r="C17" s="101">
        <v>1</v>
      </c>
      <c r="E17" s="101" t="s">
        <v>476</v>
      </c>
      <c r="F17" s="101" t="s">
        <v>379</v>
      </c>
      <c r="G17" s="101">
        <v>1</v>
      </c>
    </row>
    <row r="18" spans="1:7" x14ac:dyDescent="0.35">
      <c r="A18" s="101" t="s">
        <v>481</v>
      </c>
      <c r="B18" s="101" t="s">
        <v>379</v>
      </c>
      <c r="C18" s="101">
        <v>1</v>
      </c>
      <c r="E18" s="101" t="s">
        <v>477</v>
      </c>
      <c r="F18" s="101" t="s">
        <v>379</v>
      </c>
      <c r="G18" s="101">
        <v>1</v>
      </c>
    </row>
    <row r="19" spans="1:7" x14ac:dyDescent="0.35">
      <c r="A19" s="101" t="s">
        <v>482</v>
      </c>
      <c r="B19" s="101" t="s">
        <v>379</v>
      </c>
      <c r="C19" s="101">
        <v>3</v>
      </c>
      <c r="E19" s="101" t="s">
        <v>478</v>
      </c>
      <c r="F19" s="101" t="s">
        <v>379</v>
      </c>
      <c r="G19" s="101">
        <v>1</v>
      </c>
    </row>
    <row r="20" spans="1:7" x14ac:dyDescent="0.35">
      <c r="A20" s="101" t="s">
        <v>483</v>
      </c>
      <c r="B20" s="101" t="s">
        <v>379</v>
      </c>
      <c r="C20" s="101">
        <v>5</v>
      </c>
      <c r="E20" s="101" t="s">
        <v>479</v>
      </c>
      <c r="F20" s="101" t="s">
        <v>379</v>
      </c>
      <c r="G20" s="101">
        <v>1</v>
      </c>
    </row>
    <row r="21" spans="1:7" x14ac:dyDescent="0.35">
      <c r="A21" s="101" t="s">
        <v>484</v>
      </c>
      <c r="B21" s="101" t="s">
        <v>379</v>
      </c>
      <c r="C21" s="101">
        <v>1</v>
      </c>
      <c r="E21" s="101" t="s">
        <v>480</v>
      </c>
      <c r="F21" s="101" t="s">
        <v>379</v>
      </c>
      <c r="G21" s="101">
        <v>1</v>
      </c>
    </row>
    <row r="22" spans="1:7" x14ac:dyDescent="0.35">
      <c r="A22" s="101" t="s">
        <v>485</v>
      </c>
      <c r="B22" s="101" t="s">
        <v>379</v>
      </c>
      <c r="C22" s="101">
        <v>3</v>
      </c>
      <c r="E22" s="101" t="s">
        <v>481</v>
      </c>
      <c r="F22" s="101" t="s">
        <v>379</v>
      </c>
      <c r="G22" s="101">
        <v>1</v>
      </c>
    </row>
    <row r="23" spans="1:7" x14ac:dyDescent="0.35">
      <c r="A23" s="101" t="s">
        <v>490</v>
      </c>
      <c r="B23" s="101" t="s">
        <v>379</v>
      </c>
      <c r="C23" s="101">
        <v>1</v>
      </c>
      <c r="E23" s="101" t="s">
        <v>482</v>
      </c>
      <c r="F23" s="101" t="s">
        <v>379</v>
      </c>
      <c r="G23" s="101">
        <v>3</v>
      </c>
    </row>
    <row r="24" spans="1:7" x14ac:dyDescent="0.35">
      <c r="A24" s="101" t="s">
        <v>498</v>
      </c>
      <c r="B24" s="101" t="s">
        <v>379</v>
      </c>
      <c r="C24" s="101">
        <v>1</v>
      </c>
      <c r="E24" s="101" t="s">
        <v>483</v>
      </c>
      <c r="F24" s="101" t="s">
        <v>379</v>
      </c>
      <c r="G24" s="101">
        <v>5</v>
      </c>
    </row>
    <row r="25" spans="1:7" x14ac:dyDescent="0.35">
      <c r="A25" s="101" t="s">
        <v>499</v>
      </c>
      <c r="B25" s="101" t="s">
        <v>379</v>
      </c>
      <c r="C25" s="101">
        <v>2</v>
      </c>
      <c r="E25" s="101" t="s">
        <v>484</v>
      </c>
      <c r="F25" s="101" t="s">
        <v>379</v>
      </c>
      <c r="G25" s="101">
        <v>1</v>
      </c>
    </row>
    <row r="26" spans="1:7" x14ac:dyDescent="0.35">
      <c r="A26" s="101" t="s">
        <v>500</v>
      </c>
      <c r="B26" s="101" t="s">
        <v>379</v>
      </c>
      <c r="C26" s="101">
        <v>1</v>
      </c>
      <c r="E26" s="101" t="s">
        <v>485</v>
      </c>
      <c r="F26" s="101" t="s">
        <v>379</v>
      </c>
      <c r="G26" s="101">
        <v>2</v>
      </c>
    </row>
    <row r="27" spans="1:7" x14ac:dyDescent="0.35">
      <c r="A27" s="101" t="s">
        <v>493</v>
      </c>
      <c r="B27" s="101" t="s">
        <v>379</v>
      </c>
      <c r="C27" s="101">
        <v>1</v>
      </c>
      <c r="E27" s="101" t="s">
        <v>486</v>
      </c>
      <c r="F27" s="101" t="s">
        <v>379</v>
      </c>
      <c r="G27" s="101">
        <v>2</v>
      </c>
    </row>
    <row r="28" spans="1:7" x14ac:dyDescent="0.35">
      <c r="A28" s="101" t="s">
        <v>491</v>
      </c>
      <c r="B28" s="101" t="s">
        <v>379</v>
      </c>
      <c r="C28" s="101">
        <v>1</v>
      </c>
      <c r="E28" s="101" t="s">
        <v>487</v>
      </c>
      <c r="F28" s="101" t="s">
        <v>379</v>
      </c>
      <c r="G28" s="101">
        <v>1</v>
      </c>
    </row>
    <row r="29" spans="1:7" x14ac:dyDescent="0.35">
      <c r="A29" s="101" t="s">
        <v>510</v>
      </c>
      <c r="B29" s="101" t="s">
        <v>379</v>
      </c>
      <c r="C29" s="101">
        <v>2</v>
      </c>
      <c r="E29" s="101" t="s">
        <v>501</v>
      </c>
      <c r="F29" s="101" t="s">
        <v>379</v>
      </c>
      <c r="G29" s="101">
        <v>1</v>
      </c>
    </row>
    <row r="30" spans="1:7" x14ac:dyDescent="0.35">
      <c r="A30" s="101" t="s">
        <v>511</v>
      </c>
      <c r="B30" s="101" t="s">
        <v>379</v>
      </c>
      <c r="C30" s="101">
        <v>3</v>
      </c>
      <c r="E30" s="101" t="s">
        <v>505</v>
      </c>
      <c r="F30" s="101" t="s">
        <v>379</v>
      </c>
      <c r="G30" s="101">
        <v>1</v>
      </c>
    </row>
    <row r="31" spans="1:7" x14ac:dyDescent="0.35">
      <c r="A31" s="63" t="s">
        <v>520</v>
      </c>
      <c r="B31" s="63" t="s">
        <v>379</v>
      </c>
      <c r="C31" s="63">
        <v>2</v>
      </c>
      <c r="E31" s="101" t="s">
        <v>506</v>
      </c>
      <c r="F31" s="101" t="s">
        <v>379</v>
      </c>
      <c r="G31" s="101">
        <v>1</v>
      </c>
    </row>
    <row r="32" spans="1:7" x14ac:dyDescent="0.35">
      <c r="A32" s="63" t="s">
        <v>512</v>
      </c>
      <c r="B32" s="63" t="s">
        <v>379</v>
      </c>
      <c r="C32" s="63">
        <v>3</v>
      </c>
      <c r="E32" s="101" t="s">
        <v>499</v>
      </c>
      <c r="F32" s="101" t="s">
        <v>379</v>
      </c>
      <c r="G32" s="101">
        <v>1</v>
      </c>
    </row>
    <row r="33" spans="1:7" x14ac:dyDescent="0.35">
      <c r="A33" s="63" t="s">
        <v>513</v>
      </c>
      <c r="B33" s="63" t="s">
        <v>379</v>
      </c>
      <c r="C33" s="63">
        <v>2</v>
      </c>
      <c r="E33" s="101" t="s">
        <v>486</v>
      </c>
      <c r="F33" s="101" t="s">
        <v>379</v>
      </c>
      <c r="G33" s="101">
        <v>1</v>
      </c>
    </row>
    <row r="34" spans="1:7" x14ac:dyDescent="0.35">
      <c r="A34" s="63" t="s">
        <v>517</v>
      </c>
      <c r="B34" s="63" t="s">
        <v>379</v>
      </c>
      <c r="C34" s="63">
        <v>1</v>
      </c>
      <c r="E34" s="101" t="s">
        <v>493</v>
      </c>
      <c r="F34" s="101" t="s">
        <v>379</v>
      </c>
      <c r="G34" s="101">
        <v>1</v>
      </c>
    </row>
    <row r="35" spans="1:7" x14ac:dyDescent="0.35">
      <c r="A35" s="63" t="s">
        <v>518</v>
      </c>
      <c r="B35" s="63" t="s">
        <v>379</v>
      </c>
      <c r="C35" s="63">
        <v>1</v>
      </c>
      <c r="E35" s="63" t="s">
        <v>510</v>
      </c>
      <c r="F35" s="63" t="s">
        <v>379</v>
      </c>
      <c r="G35" s="63">
        <v>4</v>
      </c>
    </row>
    <row r="36" spans="1:7" x14ac:dyDescent="0.35">
      <c r="A36" s="63" t="s">
        <v>514</v>
      </c>
      <c r="B36" s="63" t="s">
        <v>379</v>
      </c>
      <c r="C36" s="63">
        <v>10</v>
      </c>
      <c r="E36" s="63" t="s">
        <v>511</v>
      </c>
      <c r="F36" s="63" t="s">
        <v>379</v>
      </c>
      <c r="G36" s="63">
        <v>4</v>
      </c>
    </row>
    <row r="37" spans="1:7" x14ac:dyDescent="0.35">
      <c r="A37" s="63" t="s">
        <v>515</v>
      </c>
      <c r="B37" s="63" t="s">
        <v>379</v>
      </c>
      <c r="C37" s="63">
        <v>1</v>
      </c>
      <c r="E37" s="63" t="s">
        <v>512</v>
      </c>
      <c r="F37" s="63" t="s">
        <v>379</v>
      </c>
      <c r="G37" s="63">
        <v>5</v>
      </c>
    </row>
    <row r="38" spans="1:7" x14ac:dyDescent="0.35">
      <c r="A38" s="63" t="s">
        <v>524</v>
      </c>
      <c r="B38" s="63" t="s">
        <v>379</v>
      </c>
      <c r="C38" s="63">
        <v>2</v>
      </c>
      <c r="E38" s="63" t="s">
        <v>513</v>
      </c>
      <c r="F38" s="63" t="s">
        <v>379</v>
      </c>
      <c r="G38" s="63">
        <v>3</v>
      </c>
    </row>
    <row r="39" spans="1:7" x14ac:dyDescent="0.35">
      <c r="A39" s="63" t="s">
        <v>525</v>
      </c>
      <c r="B39" s="63" t="s">
        <v>379</v>
      </c>
      <c r="C39" s="63">
        <v>2</v>
      </c>
      <c r="E39" s="63" t="s">
        <v>514</v>
      </c>
      <c r="F39" s="63" t="s">
        <v>379</v>
      </c>
      <c r="G39" s="63">
        <v>9</v>
      </c>
    </row>
    <row r="40" spans="1:7" x14ac:dyDescent="0.35">
      <c r="A40" s="63" t="s">
        <v>526</v>
      </c>
      <c r="B40" s="63" t="s">
        <v>379</v>
      </c>
      <c r="C40" s="63">
        <v>4</v>
      </c>
      <c r="E40" s="63" t="s">
        <v>515</v>
      </c>
      <c r="F40" s="63" t="s">
        <v>379</v>
      </c>
      <c r="G40" s="63">
        <v>1</v>
      </c>
    </row>
    <row r="41" spans="1:7" x14ac:dyDescent="0.35">
      <c r="E41" s="63" t="s">
        <v>516</v>
      </c>
      <c r="F41" s="63" t="s">
        <v>379</v>
      </c>
      <c r="G41" s="63">
        <v>1</v>
      </c>
    </row>
    <row r="42" spans="1:7" x14ac:dyDescent="0.35">
      <c r="E42" s="63" t="s">
        <v>517</v>
      </c>
      <c r="F42" s="63" t="s">
        <v>379</v>
      </c>
      <c r="G42" s="63">
        <v>1</v>
      </c>
    </row>
    <row r="43" spans="1:7" x14ac:dyDescent="0.35">
      <c r="E43" s="63" t="s">
        <v>518</v>
      </c>
      <c r="F43" s="63" t="s">
        <v>379</v>
      </c>
      <c r="G43" s="63">
        <v>2</v>
      </c>
    </row>
    <row r="44" spans="1:7" x14ac:dyDescent="0.35">
      <c r="E44" s="63" t="s">
        <v>519</v>
      </c>
      <c r="F44" s="63" t="s">
        <v>379</v>
      </c>
      <c r="G44" s="63">
        <v>2</v>
      </c>
    </row>
    <row r="45" spans="1:7" x14ac:dyDescent="0.35">
      <c r="E45" s="63" t="s">
        <v>520</v>
      </c>
      <c r="F45" s="63" t="s">
        <v>379</v>
      </c>
      <c r="G45" s="63">
        <v>1</v>
      </c>
    </row>
    <row r="46" spans="1:7" x14ac:dyDescent="0.35">
      <c r="E46" s="63" t="s">
        <v>524</v>
      </c>
      <c r="F46" s="63" t="s">
        <v>379</v>
      </c>
      <c r="G46" s="63">
        <v>2</v>
      </c>
    </row>
    <row r="47" spans="1:7" x14ac:dyDescent="0.35">
      <c r="E47" s="63" t="s">
        <v>525</v>
      </c>
      <c r="F47" s="63" t="s">
        <v>379</v>
      </c>
      <c r="G47" s="63">
        <v>2</v>
      </c>
    </row>
    <row r="48" spans="1:7" x14ac:dyDescent="0.35">
      <c r="E48" s="63" t="s">
        <v>526</v>
      </c>
      <c r="F48" s="63" t="s">
        <v>379</v>
      </c>
      <c r="G48" s="63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3"/>
  <sheetViews>
    <sheetView topLeftCell="A28" workbookViewId="0">
      <selection activeCell="C37" sqref="C37"/>
    </sheetView>
  </sheetViews>
  <sheetFormatPr defaultRowHeight="11.25" x14ac:dyDescent="0.15"/>
  <cols>
    <col min="1" max="1" width="38.125" customWidth="1"/>
    <col min="2" max="2" width="4.75" bestFit="1" customWidth="1"/>
    <col min="3" max="3" width="10.625" bestFit="1" customWidth="1"/>
    <col min="4" max="4" width="10.125" bestFit="1" customWidth="1"/>
    <col min="5" max="5" width="9.625" bestFit="1" customWidth="1"/>
    <col min="6" max="6" width="14" bestFit="1" customWidth="1"/>
  </cols>
  <sheetData>
    <row r="1" spans="1:6" ht="17.25" x14ac:dyDescent="0.35">
      <c r="A1" s="176" t="s">
        <v>0</v>
      </c>
      <c r="B1" s="176"/>
      <c r="C1" s="176"/>
      <c r="D1" s="176"/>
      <c r="E1" s="176"/>
      <c r="F1" s="176"/>
    </row>
    <row r="2" spans="1:6" ht="17.25" x14ac:dyDescent="0.35">
      <c r="A2" s="177" t="s">
        <v>434</v>
      </c>
      <c r="B2" s="177"/>
      <c r="C2" s="177"/>
      <c r="D2" s="177"/>
      <c r="E2" s="177"/>
      <c r="F2" s="177"/>
    </row>
    <row r="3" spans="1:6" ht="17.25" x14ac:dyDescent="0.35">
      <c r="A3" s="121"/>
      <c r="B3" s="121"/>
      <c r="C3" s="121"/>
      <c r="D3" s="121"/>
      <c r="E3" s="121"/>
      <c r="F3" s="121"/>
    </row>
    <row r="4" spans="1:6" ht="17.25" x14ac:dyDescent="0.35">
      <c r="A4" s="117" t="s">
        <v>413</v>
      </c>
      <c r="B4" s="117" t="s">
        <v>4</v>
      </c>
      <c r="C4" s="117" t="s">
        <v>436</v>
      </c>
      <c r="D4" s="117" t="s">
        <v>435</v>
      </c>
      <c r="E4" s="117" t="s">
        <v>437</v>
      </c>
      <c r="F4" s="117" t="s">
        <v>438</v>
      </c>
    </row>
    <row r="5" spans="1:6" ht="17.25" x14ac:dyDescent="0.35">
      <c r="A5" s="178" t="s">
        <v>528</v>
      </c>
      <c r="B5" s="178"/>
      <c r="C5" s="178"/>
      <c r="D5" s="178"/>
      <c r="E5" s="178"/>
      <c r="F5" s="178"/>
    </row>
    <row r="6" spans="1:6" ht="17.25" x14ac:dyDescent="0.35">
      <c r="A6" s="115" t="s">
        <v>364</v>
      </c>
      <c r="B6" s="115"/>
      <c r="C6" s="116">
        <v>26.442760760320002</v>
      </c>
      <c r="D6" s="116">
        <v>65.672764000000001</v>
      </c>
      <c r="E6" s="116">
        <v>152.36765710308194</v>
      </c>
      <c r="F6" s="116">
        <v>75.978114441587323</v>
      </c>
    </row>
    <row r="7" spans="1:6" s="120" customFormat="1" ht="17.25" x14ac:dyDescent="0.35">
      <c r="A7" s="118" t="s">
        <v>365</v>
      </c>
      <c r="B7" s="118"/>
      <c r="C7" s="119">
        <v>3.1762975303999994</v>
      </c>
      <c r="D7" s="119">
        <v>6.6589422499999991</v>
      </c>
      <c r="E7" s="119">
        <v>21.944231716085124</v>
      </c>
      <c r="F7" s="119">
        <v>8.831844891821035</v>
      </c>
    </row>
    <row r="8" spans="1:6" s="120" customFormat="1" ht="17.25" x14ac:dyDescent="0.35">
      <c r="A8" s="118" t="s">
        <v>367</v>
      </c>
      <c r="B8" s="118"/>
      <c r="C8" s="119">
        <v>2.4647650000000003</v>
      </c>
      <c r="D8" s="119">
        <v>7.2508356250000006</v>
      </c>
      <c r="E8" s="119">
        <v>9.0060781133375372</v>
      </c>
      <c r="F8" s="119">
        <v>5.3046565722173069</v>
      </c>
    </row>
    <row r="9" spans="1:6" s="120" customFormat="1" ht="17.25" x14ac:dyDescent="0.35">
      <c r="A9" s="118" t="s">
        <v>368</v>
      </c>
      <c r="B9" s="118"/>
      <c r="C9" s="119">
        <v>4.4859999999999998</v>
      </c>
      <c r="D9" s="119">
        <v>23.610587500000001</v>
      </c>
      <c r="E9" s="119">
        <v>39.528137801812996</v>
      </c>
      <c r="F9" s="119">
        <v>34.293604768771054</v>
      </c>
    </row>
    <row r="10" spans="1:6" s="120" customFormat="1" ht="17.25" x14ac:dyDescent="0.35">
      <c r="A10" s="118" t="s">
        <v>369</v>
      </c>
      <c r="B10" s="118"/>
      <c r="C10" s="119">
        <v>0.37159999999999999</v>
      </c>
      <c r="D10" s="119">
        <v>0.54473749999999999</v>
      </c>
      <c r="E10" s="119">
        <v>3.6706637801813002</v>
      </c>
      <c r="F10" s="119">
        <v>1.1452109786269282</v>
      </c>
    </row>
    <row r="11" spans="1:6" s="120" customFormat="1" ht="17.25" x14ac:dyDescent="0.35">
      <c r="A11" s="118" t="s">
        <v>370</v>
      </c>
      <c r="B11" s="118"/>
      <c r="C11" s="119">
        <v>0</v>
      </c>
      <c r="D11" s="118"/>
      <c r="E11" s="119">
        <v>0.86393797973719322</v>
      </c>
      <c r="F11" s="119">
        <v>0.86393797973719322</v>
      </c>
    </row>
    <row r="12" spans="1:6" s="120" customFormat="1" ht="17.25" x14ac:dyDescent="0.35">
      <c r="A12" s="118" t="s">
        <v>371</v>
      </c>
      <c r="B12" s="118"/>
      <c r="C12" s="119">
        <v>0.81400000000000006</v>
      </c>
      <c r="D12" s="119">
        <v>0.81400000000000006</v>
      </c>
      <c r="E12" s="119">
        <v>1.4166953070318038</v>
      </c>
      <c r="F12" s="119">
        <v>1.4887812500000002</v>
      </c>
    </row>
    <row r="13" spans="1:6" s="120" customFormat="1" ht="17.25" x14ac:dyDescent="0.35">
      <c r="A13" s="118" t="s">
        <v>372</v>
      </c>
      <c r="B13" s="118"/>
      <c r="C13" s="119">
        <v>7.6299999999999996E-3</v>
      </c>
      <c r="D13" s="119">
        <v>0.23064999999999999</v>
      </c>
      <c r="E13" s="119">
        <v>0.45525035987483847</v>
      </c>
      <c r="F13" s="119">
        <v>0.14503438987109146</v>
      </c>
    </row>
    <row r="14" spans="1:6" ht="17.25" x14ac:dyDescent="0.35">
      <c r="A14" s="115" t="s">
        <v>58</v>
      </c>
      <c r="B14" s="115"/>
      <c r="C14" s="115"/>
      <c r="D14" s="115"/>
      <c r="E14" s="116">
        <v>7.7150056561085965</v>
      </c>
      <c r="F14" s="115"/>
    </row>
    <row r="15" spans="1:6" ht="17.25" x14ac:dyDescent="0.35">
      <c r="A15" s="115" t="s">
        <v>23</v>
      </c>
      <c r="B15" s="115"/>
      <c r="C15" s="116">
        <v>0.27249999999999996</v>
      </c>
      <c r="D15" s="116">
        <v>5.1174999999999997</v>
      </c>
      <c r="E15" s="116">
        <v>9.0412502274303961</v>
      </c>
      <c r="F15" s="116">
        <v>5.1797996382532663</v>
      </c>
    </row>
    <row r="16" spans="1:6" ht="17.25" x14ac:dyDescent="0.35">
      <c r="A16" s="115" t="s">
        <v>31</v>
      </c>
      <c r="B16" s="115"/>
      <c r="C16" s="116">
        <v>19.131</v>
      </c>
      <c r="D16" s="116">
        <v>35.040628383568205</v>
      </c>
      <c r="E16" s="116">
        <v>454.9029893039297</v>
      </c>
      <c r="F16" s="116">
        <v>115.07305212309726</v>
      </c>
    </row>
    <row r="17" spans="1:6" ht="17.25" x14ac:dyDescent="0.35">
      <c r="A17" s="115" t="s">
        <v>35</v>
      </c>
      <c r="B17" s="115"/>
      <c r="C17" s="116">
        <v>0.1822</v>
      </c>
      <c r="D17" s="116">
        <v>0.33372027031969714</v>
      </c>
      <c r="E17" s="116">
        <v>4.332409421942188</v>
      </c>
      <c r="F17" s="116">
        <v>2.5930086831315529</v>
      </c>
    </row>
    <row r="18" spans="1:6" ht="17.25" x14ac:dyDescent="0.35">
      <c r="A18" s="115" t="s">
        <v>375</v>
      </c>
      <c r="B18" s="115"/>
      <c r="C18" s="116">
        <v>3.1799999999999997</v>
      </c>
      <c r="D18" s="116">
        <v>3.1799999999999997</v>
      </c>
      <c r="E18" s="115"/>
      <c r="F18" s="116">
        <v>3.1799999999999997</v>
      </c>
    </row>
    <row r="19" spans="1:6" ht="17.25" x14ac:dyDescent="0.35">
      <c r="A19" s="115" t="s">
        <v>416</v>
      </c>
      <c r="B19" s="115"/>
      <c r="C19" s="116">
        <v>39.930000000000007</v>
      </c>
      <c r="D19" s="115"/>
      <c r="E19" s="115"/>
      <c r="F19" s="115"/>
    </row>
    <row r="20" spans="1:6" ht="17.25" x14ac:dyDescent="0.35">
      <c r="A20" s="115" t="s">
        <v>453</v>
      </c>
      <c r="B20" s="115"/>
      <c r="C20" s="115"/>
      <c r="D20" s="115"/>
      <c r="E20" s="115"/>
      <c r="F20" s="116">
        <v>10.555751316061704</v>
      </c>
    </row>
    <row r="21" spans="1:6" ht="17.25" x14ac:dyDescent="0.35">
      <c r="A21" s="115" t="s">
        <v>49</v>
      </c>
      <c r="B21" s="115"/>
      <c r="C21" s="115"/>
      <c r="D21" s="115"/>
      <c r="E21" s="115"/>
      <c r="F21" s="116">
        <v>31.694797861775459</v>
      </c>
    </row>
    <row r="22" spans="1:6" ht="17.25" x14ac:dyDescent="0.35">
      <c r="A22" s="115" t="s">
        <v>443</v>
      </c>
      <c r="B22" s="115"/>
      <c r="C22" s="115"/>
      <c r="D22" s="116">
        <v>39.930000000000007</v>
      </c>
      <c r="E22" s="116">
        <v>19.965000000000003</v>
      </c>
      <c r="F22" s="116">
        <v>39.930000000000007</v>
      </c>
    </row>
    <row r="23" spans="1:6" ht="17.25" x14ac:dyDescent="0.35">
      <c r="A23" s="115" t="s">
        <v>376</v>
      </c>
      <c r="B23" s="115"/>
      <c r="C23" s="115"/>
      <c r="D23" s="116">
        <v>151.80000000000001</v>
      </c>
      <c r="E23" s="115"/>
      <c r="F23" s="116">
        <v>264.25607084500461</v>
      </c>
    </row>
    <row r="24" spans="1:6" ht="17.25" x14ac:dyDescent="0.35">
      <c r="A24" s="115" t="s">
        <v>377</v>
      </c>
      <c r="B24" s="115"/>
      <c r="C24" s="115"/>
      <c r="D24" s="116">
        <v>18.899999999999999</v>
      </c>
      <c r="E24" s="115"/>
      <c r="F24" s="116">
        <v>28.349999999999998</v>
      </c>
    </row>
    <row r="25" spans="1:6" ht="17.25" x14ac:dyDescent="0.35">
      <c r="A25" s="115" t="s">
        <v>36</v>
      </c>
      <c r="B25" s="115"/>
      <c r="C25" s="115"/>
      <c r="D25" s="116">
        <v>175</v>
      </c>
      <c r="E25" s="115"/>
      <c r="F25" s="115"/>
    </row>
    <row r="26" spans="1:6" ht="17.25" x14ac:dyDescent="0.35">
      <c r="A26" s="115" t="s">
        <v>38</v>
      </c>
      <c r="B26" s="115"/>
      <c r="C26" s="115"/>
      <c r="D26" s="116">
        <v>12</v>
      </c>
      <c r="E26" s="115"/>
      <c r="F26" s="115"/>
    </row>
    <row r="27" spans="1:6" ht="17.25" x14ac:dyDescent="0.35">
      <c r="A27" s="115" t="s">
        <v>40</v>
      </c>
      <c r="B27" s="115"/>
      <c r="C27" s="115"/>
      <c r="D27" s="116">
        <v>2.5</v>
      </c>
      <c r="E27" s="115"/>
      <c r="F27" s="115"/>
    </row>
    <row r="28" spans="1:6" s="125" customFormat="1" ht="17.25" x14ac:dyDescent="0.35">
      <c r="A28" s="123" t="s">
        <v>444</v>
      </c>
      <c r="B28" s="123"/>
      <c r="C28" s="123"/>
      <c r="D28" s="124">
        <v>8</v>
      </c>
      <c r="E28" s="123"/>
      <c r="F28" s="123"/>
    </row>
    <row r="29" spans="1:6" s="120" customFormat="1" ht="17.25" x14ac:dyDescent="0.35">
      <c r="A29" s="118" t="s">
        <v>381</v>
      </c>
      <c r="B29" s="118"/>
      <c r="C29" s="118"/>
      <c r="D29" s="118"/>
      <c r="E29" s="119">
        <v>12.6</v>
      </c>
      <c r="F29" s="119">
        <v>10.95</v>
      </c>
    </row>
    <row r="30" spans="1:6" ht="17.25" x14ac:dyDescent="0.35">
      <c r="A30" s="115" t="s">
        <v>63</v>
      </c>
      <c r="B30" s="115"/>
      <c r="C30" s="115"/>
      <c r="D30" s="115"/>
      <c r="E30" s="116">
        <v>1.7168000000000001</v>
      </c>
      <c r="F30" s="115"/>
    </row>
    <row r="31" spans="1:6" ht="17.25" x14ac:dyDescent="0.35">
      <c r="A31" s="115" t="s">
        <v>382</v>
      </c>
      <c r="B31" s="115"/>
      <c r="C31" s="115"/>
      <c r="D31" s="115"/>
      <c r="E31" s="116">
        <v>2.3423999999999996</v>
      </c>
      <c r="F31" s="115"/>
    </row>
    <row r="32" spans="1:6" ht="17.25" x14ac:dyDescent="0.35">
      <c r="A32" s="115" t="s">
        <v>455</v>
      </c>
      <c r="B32" s="115"/>
      <c r="C32" s="115"/>
      <c r="D32" s="115"/>
      <c r="E32" s="115"/>
      <c r="F32" s="116">
        <v>0.27771679057733772</v>
      </c>
    </row>
    <row r="33" spans="1:6" ht="17.25" x14ac:dyDescent="0.35">
      <c r="A33" s="115" t="s">
        <v>66</v>
      </c>
      <c r="B33" s="115"/>
      <c r="C33" s="115"/>
      <c r="D33" s="115"/>
      <c r="E33" s="115"/>
      <c r="F33" s="116">
        <v>0.83315037173201323</v>
      </c>
    </row>
    <row r="34" spans="1:6" ht="17.25" x14ac:dyDescent="0.35">
      <c r="A34" s="115" t="s">
        <v>50</v>
      </c>
      <c r="B34" s="115"/>
      <c r="C34" s="115"/>
      <c r="D34" s="115"/>
      <c r="E34" s="116">
        <v>37.146150000000006</v>
      </c>
      <c r="F34" s="116">
        <v>6.3364725057288309</v>
      </c>
    </row>
    <row r="35" spans="1:6" ht="17.25" x14ac:dyDescent="0.35">
      <c r="A35" s="115" t="s">
        <v>383</v>
      </c>
      <c r="B35" s="115"/>
      <c r="C35" s="115"/>
      <c r="D35" s="115"/>
      <c r="E35" s="116">
        <v>4.8093325791855204</v>
      </c>
      <c r="F35" s="115"/>
    </row>
    <row r="36" spans="1:6" ht="17.25" x14ac:dyDescent="0.35">
      <c r="A36" s="115" t="s">
        <v>69</v>
      </c>
      <c r="B36" s="115"/>
      <c r="C36" s="115"/>
      <c r="D36" s="115"/>
      <c r="E36" s="116">
        <v>12.834000000000001</v>
      </c>
      <c r="F36" s="115"/>
    </row>
    <row r="37" spans="1:6" s="120" customFormat="1" ht="17.25" x14ac:dyDescent="0.35">
      <c r="A37" s="118" t="s">
        <v>449</v>
      </c>
      <c r="B37" s="118"/>
      <c r="C37" s="118"/>
      <c r="D37" s="118"/>
      <c r="E37" s="119">
        <v>1</v>
      </c>
      <c r="F37" s="118"/>
    </row>
    <row r="38" spans="1:6" s="120" customFormat="1" ht="17.25" x14ac:dyDescent="0.35">
      <c r="A38" s="118" t="s">
        <v>378</v>
      </c>
      <c r="B38" s="118"/>
      <c r="C38" s="119">
        <v>22</v>
      </c>
      <c r="D38" s="119">
        <v>22</v>
      </c>
      <c r="E38" s="119">
        <v>11</v>
      </c>
      <c r="F38" s="119">
        <v>22</v>
      </c>
    </row>
    <row r="39" spans="1:6" s="120" customFormat="1" ht="17.25" x14ac:dyDescent="0.35">
      <c r="A39" s="118" t="s">
        <v>380</v>
      </c>
      <c r="B39" s="118"/>
      <c r="C39" s="119">
        <v>2</v>
      </c>
      <c r="D39" s="119">
        <v>2</v>
      </c>
      <c r="E39" s="119">
        <v>1</v>
      </c>
      <c r="F39" s="119">
        <v>2</v>
      </c>
    </row>
    <row r="40" spans="1:6" ht="17.25" x14ac:dyDescent="0.35">
      <c r="A40" s="115" t="s">
        <v>433</v>
      </c>
      <c r="B40" s="115"/>
      <c r="C40" s="116">
        <v>6.8128896000000008E-2</v>
      </c>
      <c r="D40" s="115"/>
      <c r="E40" s="115"/>
      <c r="F40" s="115"/>
    </row>
    <row r="41" spans="1:6" ht="17.25" x14ac:dyDescent="0.35">
      <c r="A41" s="115" t="s">
        <v>426</v>
      </c>
      <c r="B41" s="115"/>
      <c r="C41" s="116">
        <v>2.0005121280000003E-2</v>
      </c>
      <c r="D41" s="115"/>
      <c r="E41" s="115"/>
      <c r="F41" s="115"/>
    </row>
    <row r="42" spans="1:6" s="120" customFormat="1" ht="17.25" x14ac:dyDescent="0.35">
      <c r="A42" s="118" t="s">
        <v>388</v>
      </c>
      <c r="B42" s="118"/>
      <c r="C42" s="119">
        <v>1</v>
      </c>
      <c r="D42" s="119">
        <v>2</v>
      </c>
      <c r="E42" s="118"/>
      <c r="F42" s="119">
        <v>3</v>
      </c>
    </row>
    <row r="43" spans="1:6" ht="17.25" x14ac:dyDescent="0.35">
      <c r="A43" s="115" t="s">
        <v>389</v>
      </c>
      <c r="B43" s="115"/>
      <c r="C43" s="116">
        <v>1.5</v>
      </c>
      <c r="D43" s="116">
        <v>17.54</v>
      </c>
      <c r="E43" s="115"/>
      <c r="F43" s="116">
        <v>3.5</v>
      </c>
    </row>
    <row r="44" spans="1:6" ht="17.25" x14ac:dyDescent="0.35">
      <c r="A44" s="115" t="s">
        <v>390</v>
      </c>
      <c r="B44" s="115"/>
      <c r="C44" s="115"/>
      <c r="D44" s="116">
        <v>330.5</v>
      </c>
      <c r="E44" s="115"/>
      <c r="F44" s="116">
        <v>1</v>
      </c>
    </row>
    <row r="45" spans="1:6" ht="17.25" x14ac:dyDescent="0.35">
      <c r="A45" s="115" t="s">
        <v>391</v>
      </c>
      <c r="B45" s="115"/>
      <c r="C45" s="116">
        <v>2</v>
      </c>
      <c r="D45" s="116">
        <v>112.00000000000001</v>
      </c>
      <c r="E45" s="115"/>
      <c r="F45" s="116">
        <v>2.5</v>
      </c>
    </row>
    <row r="46" spans="1:6" ht="17.25" x14ac:dyDescent="0.35">
      <c r="A46" s="115" t="s">
        <v>439</v>
      </c>
      <c r="B46" s="115"/>
      <c r="C46" s="116">
        <v>660.5</v>
      </c>
      <c r="D46" s="115"/>
      <c r="E46" s="115"/>
      <c r="F46" s="115"/>
    </row>
    <row r="47" spans="1:6" ht="17.25" x14ac:dyDescent="0.35">
      <c r="A47" s="115" t="s">
        <v>71</v>
      </c>
      <c r="B47" s="115"/>
      <c r="C47" s="115"/>
      <c r="D47" s="115"/>
      <c r="E47" s="116">
        <v>5.1958333333333337</v>
      </c>
      <c r="F47" s="115"/>
    </row>
    <row r="48" spans="1:6" ht="17.25" x14ac:dyDescent="0.35">
      <c r="A48" s="115" t="s">
        <v>70</v>
      </c>
      <c r="B48" s="115"/>
      <c r="C48" s="115"/>
      <c r="D48" s="115"/>
      <c r="E48" s="116">
        <v>6.0095871040723985</v>
      </c>
      <c r="F48" s="115"/>
    </row>
    <row r="49" spans="1:6" ht="17.25" x14ac:dyDescent="0.35">
      <c r="A49" s="115" t="s">
        <v>72</v>
      </c>
      <c r="B49" s="115"/>
      <c r="C49" s="115"/>
      <c r="D49" s="115"/>
      <c r="E49" s="116">
        <v>7.1990290346907999</v>
      </c>
      <c r="F49" s="115"/>
    </row>
    <row r="50" spans="1:6" ht="17.25" x14ac:dyDescent="0.35">
      <c r="A50" s="115" t="s">
        <v>73</v>
      </c>
      <c r="B50" s="115"/>
      <c r="C50" s="115"/>
      <c r="D50" s="115"/>
      <c r="E50" s="116">
        <v>2.5979166666666669</v>
      </c>
      <c r="F50" s="115"/>
    </row>
    <row r="51" spans="1:6" ht="17.25" x14ac:dyDescent="0.35">
      <c r="A51" s="115" t="s">
        <v>74</v>
      </c>
      <c r="B51" s="115"/>
      <c r="C51" s="115"/>
      <c r="D51" s="115"/>
      <c r="E51" s="116">
        <v>3.0027149321266968</v>
      </c>
      <c r="F51" s="115"/>
    </row>
    <row r="52" spans="1:6" ht="17.25" x14ac:dyDescent="0.35">
      <c r="A52" s="115" t="s">
        <v>75</v>
      </c>
      <c r="B52" s="115"/>
      <c r="C52" s="115"/>
      <c r="D52" s="115"/>
      <c r="E52" s="116">
        <v>1.0036764705882353</v>
      </c>
      <c r="F52" s="115"/>
    </row>
    <row r="53" spans="1:6" ht="17.25" x14ac:dyDescent="0.35">
      <c r="A53" s="115" t="s">
        <v>384</v>
      </c>
      <c r="B53" s="115"/>
      <c r="C53" s="115"/>
      <c r="D53" s="115"/>
      <c r="E53" s="116">
        <v>2.5979166666666669</v>
      </c>
      <c r="F53" s="115"/>
    </row>
    <row r="54" spans="1:6" ht="17.25" x14ac:dyDescent="0.35">
      <c r="A54" s="115" t="s">
        <v>76</v>
      </c>
      <c r="B54" s="115"/>
      <c r="C54" s="115"/>
      <c r="D54" s="115"/>
      <c r="E54" s="116">
        <v>2.0031957013574662</v>
      </c>
      <c r="F54" s="115"/>
    </row>
    <row r="55" spans="1:6" ht="17.25" x14ac:dyDescent="0.35">
      <c r="A55" s="115" t="s">
        <v>385</v>
      </c>
      <c r="B55" s="115"/>
      <c r="C55" s="115"/>
      <c r="D55" s="115"/>
      <c r="E55" s="116">
        <v>1.0036764705882353</v>
      </c>
      <c r="F55" s="115"/>
    </row>
    <row r="56" spans="1:6" ht="17.25" x14ac:dyDescent="0.35">
      <c r="A56" s="115" t="s">
        <v>386</v>
      </c>
      <c r="B56" s="115"/>
      <c r="C56" s="115"/>
      <c r="D56" s="115"/>
      <c r="E56" s="116">
        <v>0.67545833333333349</v>
      </c>
      <c r="F56" s="115"/>
    </row>
    <row r="57" spans="1:6" ht="17.25" x14ac:dyDescent="0.35">
      <c r="A57" s="115" t="s">
        <v>450</v>
      </c>
      <c r="B57" s="115"/>
      <c r="C57" s="115"/>
      <c r="D57" s="115"/>
      <c r="E57" s="116">
        <v>330</v>
      </c>
      <c r="F57" s="115"/>
    </row>
    <row r="58" spans="1:6" ht="17.25" x14ac:dyDescent="0.35">
      <c r="A58" s="115" t="s">
        <v>456</v>
      </c>
      <c r="B58" s="115"/>
      <c r="C58" s="115"/>
      <c r="D58" s="115"/>
      <c r="E58" s="115"/>
      <c r="F58" s="116">
        <v>0.5</v>
      </c>
    </row>
    <row r="59" spans="1:6" ht="17.25" x14ac:dyDescent="0.35">
      <c r="A59" s="115" t="s">
        <v>457</v>
      </c>
      <c r="B59" s="115"/>
      <c r="C59" s="115"/>
      <c r="D59" s="115"/>
      <c r="E59" s="115"/>
      <c r="F59" s="116">
        <v>557.70000000000005</v>
      </c>
    </row>
    <row r="60" spans="1:6" ht="17.25" x14ac:dyDescent="0.35">
      <c r="A60" s="115" t="s">
        <v>440</v>
      </c>
      <c r="B60" s="115"/>
      <c r="C60" s="116">
        <v>412.50000000000006</v>
      </c>
      <c r="D60" s="115"/>
      <c r="E60" s="116">
        <v>0</v>
      </c>
      <c r="F60" s="116">
        <v>0</v>
      </c>
    </row>
    <row r="61" spans="1:6" ht="17.25" x14ac:dyDescent="0.35">
      <c r="A61" s="115" t="s">
        <v>423</v>
      </c>
      <c r="B61" s="115"/>
      <c r="C61" s="115"/>
      <c r="D61" s="116">
        <v>0.3</v>
      </c>
      <c r="E61" s="115"/>
      <c r="F61" s="115"/>
    </row>
    <row r="62" spans="1:6" ht="17.25" x14ac:dyDescent="0.35">
      <c r="A62" s="115" t="s">
        <v>392</v>
      </c>
      <c r="B62" s="115"/>
      <c r="C62" s="115"/>
      <c r="D62" s="116">
        <v>0.3</v>
      </c>
      <c r="E62" s="115"/>
      <c r="F62" s="115"/>
    </row>
    <row r="63" spans="1:6" ht="17.25" x14ac:dyDescent="0.35">
      <c r="A63" s="115" t="s">
        <v>415</v>
      </c>
      <c r="B63" s="115"/>
      <c r="C63" s="115"/>
      <c r="D63" s="116">
        <v>332</v>
      </c>
      <c r="E63" s="115"/>
      <c r="F63" s="115"/>
    </row>
    <row r="64" spans="1:6" ht="33" customHeight="1" x14ac:dyDescent="0.35">
      <c r="A64" s="122" t="s">
        <v>529</v>
      </c>
      <c r="B64" s="115"/>
      <c r="C64" s="116">
        <v>1</v>
      </c>
      <c r="D64" s="116">
        <v>1</v>
      </c>
      <c r="E64" s="116">
        <v>0</v>
      </c>
      <c r="F64" s="116">
        <v>2</v>
      </c>
    </row>
    <row r="65" spans="1:6" ht="17.25" x14ac:dyDescent="0.35">
      <c r="A65" s="115" t="s">
        <v>96</v>
      </c>
      <c r="B65" s="115"/>
      <c r="C65" s="116">
        <v>18.600000000000001</v>
      </c>
      <c r="D65" s="116">
        <v>9.6</v>
      </c>
      <c r="E65" s="116">
        <v>6</v>
      </c>
      <c r="F65" s="116">
        <v>8.51</v>
      </c>
    </row>
    <row r="66" spans="1:6" ht="17.25" x14ac:dyDescent="0.35">
      <c r="A66" s="115" t="s">
        <v>98</v>
      </c>
      <c r="B66" s="115"/>
      <c r="C66" s="116">
        <v>1.4</v>
      </c>
      <c r="D66" s="115"/>
      <c r="E66" s="115"/>
      <c r="F66" s="116">
        <v>4.0999999999999996</v>
      </c>
    </row>
    <row r="67" spans="1:6" ht="17.25" x14ac:dyDescent="0.35">
      <c r="A67" s="115" t="s">
        <v>97</v>
      </c>
      <c r="B67" s="115"/>
      <c r="C67" s="115"/>
      <c r="D67" s="116">
        <v>0</v>
      </c>
      <c r="E67" s="116">
        <v>0</v>
      </c>
      <c r="F67" s="116">
        <v>0</v>
      </c>
    </row>
    <row r="68" spans="1:6" ht="17.25" x14ac:dyDescent="0.35">
      <c r="A68" s="115" t="s">
        <v>424</v>
      </c>
      <c r="B68" s="115"/>
      <c r="C68" s="115"/>
      <c r="D68" s="116">
        <v>4.4000000000000004</v>
      </c>
      <c r="E68" s="115"/>
      <c r="F68" s="115"/>
    </row>
    <row r="69" spans="1:6" ht="17.25" x14ac:dyDescent="0.35">
      <c r="A69" s="115" t="s">
        <v>99</v>
      </c>
      <c r="B69" s="115"/>
      <c r="C69" s="115"/>
      <c r="D69" s="115"/>
      <c r="E69" s="115"/>
      <c r="F69" s="116">
        <v>1.75</v>
      </c>
    </row>
    <row r="70" spans="1:6" ht="17.25" x14ac:dyDescent="0.35">
      <c r="A70" s="115" t="s">
        <v>100</v>
      </c>
      <c r="B70" s="115"/>
      <c r="C70" s="116">
        <v>2</v>
      </c>
      <c r="D70" s="116">
        <v>2</v>
      </c>
      <c r="E70" s="115"/>
      <c r="F70" s="116">
        <v>6.5</v>
      </c>
    </row>
    <row r="71" spans="1:6" ht="17.25" x14ac:dyDescent="0.35">
      <c r="A71" s="115" t="s">
        <v>102</v>
      </c>
      <c r="B71" s="115"/>
      <c r="C71" s="116">
        <v>2</v>
      </c>
      <c r="D71" s="116">
        <v>3</v>
      </c>
      <c r="E71" s="116">
        <v>2</v>
      </c>
      <c r="F71" s="116">
        <v>2</v>
      </c>
    </row>
    <row r="72" spans="1:6" ht="17.25" x14ac:dyDescent="0.35">
      <c r="A72" s="115" t="s">
        <v>104</v>
      </c>
      <c r="B72" s="115"/>
      <c r="C72" s="116">
        <v>2</v>
      </c>
      <c r="D72" s="115"/>
      <c r="E72" s="115"/>
      <c r="F72" s="116">
        <v>3</v>
      </c>
    </row>
    <row r="73" spans="1:6" ht="17.25" x14ac:dyDescent="0.35">
      <c r="A73" s="115" t="s">
        <v>103</v>
      </c>
      <c r="B73" s="115"/>
      <c r="C73" s="115"/>
      <c r="D73" s="116">
        <v>0</v>
      </c>
      <c r="E73" s="116">
        <v>0</v>
      </c>
      <c r="F73" s="115"/>
    </row>
    <row r="74" spans="1:6" ht="17.25" x14ac:dyDescent="0.35">
      <c r="A74" s="115" t="s">
        <v>105</v>
      </c>
      <c r="B74" s="115"/>
      <c r="C74" s="115"/>
      <c r="D74" s="116">
        <v>2</v>
      </c>
      <c r="E74" s="115"/>
      <c r="F74" s="116">
        <v>2</v>
      </c>
    </row>
    <row r="75" spans="1:6" ht="17.25" x14ac:dyDescent="0.35">
      <c r="A75" s="115" t="s">
        <v>106</v>
      </c>
      <c r="B75" s="115"/>
      <c r="C75" s="115"/>
      <c r="D75" s="116">
        <v>3</v>
      </c>
      <c r="E75" s="115"/>
      <c r="F75" s="115"/>
    </row>
    <row r="76" spans="1:6" ht="17.25" x14ac:dyDescent="0.35">
      <c r="A76" s="115" t="s">
        <v>107</v>
      </c>
      <c r="B76" s="115"/>
      <c r="C76" s="116">
        <v>1</v>
      </c>
      <c r="D76" s="116">
        <v>1</v>
      </c>
      <c r="E76" s="115"/>
      <c r="F76" s="116">
        <v>2</v>
      </c>
    </row>
    <row r="77" spans="1:6" ht="17.25" x14ac:dyDescent="0.35">
      <c r="A77" s="115" t="s">
        <v>110</v>
      </c>
      <c r="B77" s="115"/>
      <c r="C77" s="116">
        <v>1</v>
      </c>
      <c r="D77" s="115"/>
      <c r="E77" s="115"/>
      <c r="F77" s="116">
        <v>1</v>
      </c>
    </row>
    <row r="78" spans="1:6" ht="17.25" x14ac:dyDescent="0.35">
      <c r="A78" s="115" t="s">
        <v>108</v>
      </c>
      <c r="B78" s="115"/>
      <c r="C78" s="115"/>
      <c r="D78" s="116">
        <v>1</v>
      </c>
      <c r="E78" s="115"/>
      <c r="F78" s="116">
        <v>1</v>
      </c>
    </row>
    <row r="79" spans="1:6" ht="17.25" x14ac:dyDescent="0.35">
      <c r="A79" s="115" t="s">
        <v>109</v>
      </c>
      <c r="B79" s="115"/>
      <c r="C79" s="115"/>
      <c r="D79" s="116">
        <v>0</v>
      </c>
      <c r="E79" s="115"/>
      <c r="F79" s="115"/>
    </row>
    <row r="80" spans="1:6" ht="17.25" x14ac:dyDescent="0.35">
      <c r="A80" s="115" t="s">
        <v>111</v>
      </c>
      <c r="B80" s="115"/>
      <c r="C80" s="115"/>
      <c r="D80" s="116">
        <v>1</v>
      </c>
      <c r="E80" s="115"/>
      <c r="F80" s="116">
        <v>1</v>
      </c>
    </row>
    <row r="81" spans="1:6" ht="17.25" x14ac:dyDescent="0.35">
      <c r="A81" s="115" t="s">
        <v>112</v>
      </c>
      <c r="B81" s="115"/>
      <c r="C81" s="115"/>
      <c r="D81" s="116">
        <v>3</v>
      </c>
      <c r="E81" s="115"/>
      <c r="F81" s="115"/>
    </row>
    <row r="82" spans="1:6" ht="17.25" x14ac:dyDescent="0.35">
      <c r="A82" s="115" t="s">
        <v>113</v>
      </c>
      <c r="B82" s="115"/>
      <c r="C82" s="116">
        <v>1</v>
      </c>
      <c r="D82" s="116">
        <v>1</v>
      </c>
      <c r="E82" s="115"/>
      <c r="F82" s="116">
        <v>2</v>
      </c>
    </row>
    <row r="83" spans="1:6" ht="17.25" x14ac:dyDescent="0.35">
      <c r="A83" s="115" t="s">
        <v>429</v>
      </c>
      <c r="B83" s="115"/>
      <c r="C83" s="116">
        <v>2</v>
      </c>
      <c r="D83" s="116">
        <v>1</v>
      </c>
      <c r="E83" s="116">
        <v>2</v>
      </c>
      <c r="F83" s="116">
        <v>1</v>
      </c>
    </row>
    <row r="84" spans="1:6" ht="17.25" x14ac:dyDescent="0.35">
      <c r="A84" s="115" t="s">
        <v>114</v>
      </c>
      <c r="B84" s="115"/>
      <c r="C84" s="116">
        <v>2</v>
      </c>
      <c r="D84" s="116">
        <v>1</v>
      </c>
      <c r="E84" s="116">
        <v>2</v>
      </c>
      <c r="F84" s="116">
        <v>3</v>
      </c>
    </row>
    <row r="85" spans="1:6" ht="17.25" x14ac:dyDescent="0.35">
      <c r="A85" s="115" t="s">
        <v>116</v>
      </c>
      <c r="B85" s="115"/>
      <c r="C85" s="116">
        <v>1</v>
      </c>
      <c r="D85" s="115"/>
      <c r="E85" s="115"/>
      <c r="F85" s="116">
        <v>1</v>
      </c>
    </row>
    <row r="86" spans="1:6" ht="17.25" x14ac:dyDescent="0.35">
      <c r="A86" s="115" t="s">
        <v>115</v>
      </c>
      <c r="B86" s="115"/>
      <c r="C86" s="115"/>
      <c r="D86" s="116">
        <v>0</v>
      </c>
      <c r="E86" s="115"/>
      <c r="F86" s="115"/>
    </row>
    <row r="87" spans="1:6" ht="17.25" x14ac:dyDescent="0.35">
      <c r="A87" s="115" t="s">
        <v>118</v>
      </c>
      <c r="B87" s="115"/>
      <c r="C87" s="115"/>
      <c r="D87" s="116">
        <v>2</v>
      </c>
      <c r="E87" s="115"/>
      <c r="F87" s="115"/>
    </row>
    <row r="88" spans="1:6" ht="17.25" x14ac:dyDescent="0.35">
      <c r="A88" s="115" t="s">
        <v>117</v>
      </c>
      <c r="B88" s="115"/>
      <c r="C88" s="115"/>
      <c r="D88" s="115"/>
      <c r="E88" s="115"/>
      <c r="F88" s="116">
        <v>2</v>
      </c>
    </row>
    <row r="89" spans="1:6" ht="17.25" x14ac:dyDescent="0.35">
      <c r="A89" s="115" t="s">
        <v>119</v>
      </c>
      <c r="B89" s="115"/>
      <c r="C89" s="116">
        <v>1</v>
      </c>
      <c r="D89" s="116">
        <v>1</v>
      </c>
      <c r="E89" s="115"/>
      <c r="F89" s="116">
        <v>2</v>
      </c>
    </row>
    <row r="90" spans="1:6" ht="17.25" x14ac:dyDescent="0.35">
      <c r="A90" s="115" t="s">
        <v>394</v>
      </c>
      <c r="B90" s="115"/>
      <c r="C90" s="116">
        <v>8</v>
      </c>
      <c r="D90" s="116">
        <v>4</v>
      </c>
      <c r="E90" s="116">
        <v>5</v>
      </c>
      <c r="F90" s="116">
        <v>7</v>
      </c>
    </row>
    <row r="91" spans="1:6" ht="17.25" x14ac:dyDescent="0.35">
      <c r="A91" s="115" t="s">
        <v>417</v>
      </c>
      <c r="B91" s="115"/>
      <c r="C91" s="116">
        <v>1</v>
      </c>
      <c r="D91" s="116">
        <v>1</v>
      </c>
      <c r="E91" s="116">
        <v>1</v>
      </c>
      <c r="F91" s="116">
        <v>1</v>
      </c>
    </row>
    <row r="92" spans="1:6" ht="17.25" x14ac:dyDescent="0.35">
      <c r="A92" s="115" t="s">
        <v>425</v>
      </c>
      <c r="B92" s="115"/>
      <c r="C92" s="116">
        <v>2</v>
      </c>
      <c r="D92" s="115"/>
      <c r="E92" s="115"/>
      <c r="F92" s="116">
        <v>2</v>
      </c>
    </row>
    <row r="93" spans="1:6" ht="17.25" x14ac:dyDescent="0.35">
      <c r="A93" s="115" t="s">
        <v>396</v>
      </c>
      <c r="B93" s="115"/>
      <c r="C93" s="115"/>
      <c r="D93" s="115"/>
      <c r="E93" s="116">
        <v>0</v>
      </c>
      <c r="F93" s="115"/>
    </row>
    <row r="94" spans="1:6" ht="17.25" x14ac:dyDescent="0.35">
      <c r="A94" s="115" t="s">
        <v>395</v>
      </c>
      <c r="B94" s="115"/>
      <c r="C94" s="115"/>
      <c r="D94" s="116">
        <v>0</v>
      </c>
      <c r="E94" s="116">
        <v>0</v>
      </c>
      <c r="F94" s="115"/>
    </row>
    <row r="95" spans="1:6" ht="17.25" x14ac:dyDescent="0.35">
      <c r="A95" s="115" t="s">
        <v>445</v>
      </c>
      <c r="B95" s="115"/>
      <c r="C95" s="115"/>
      <c r="D95" s="116">
        <v>4</v>
      </c>
      <c r="E95" s="115"/>
      <c r="F95" s="115"/>
    </row>
    <row r="96" spans="1:6" ht="17.25" x14ac:dyDescent="0.35">
      <c r="A96" s="115" t="s">
        <v>427</v>
      </c>
      <c r="B96" s="115"/>
      <c r="C96" s="115"/>
      <c r="D96" s="115"/>
      <c r="E96" s="115"/>
      <c r="F96" s="116">
        <v>4</v>
      </c>
    </row>
    <row r="97" spans="1:6" ht="17.25" x14ac:dyDescent="0.35">
      <c r="A97" s="115" t="s">
        <v>397</v>
      </c>
      <c r="B97" s="115"/>
      <c r="C97" s="116">
        <v>3</v>
      </c>
      <c r="D97" s="116">
        <v>3</v>
      </c>
      <c r="E97" s="115"/>
      <c r="F97" s="116">
        <v>6</v>
      </c>
    </row>
    <row r="98" spans="1:6" ht="17.25" x14ac:dyDescent="0.35">
      <c r="A98" s="115" t="s">
        <v>131</v>
      </c>
      <c r="B98" s="115"/>
      <c r="C98" s="115"/>
      <c r="D98" s="116">
        <v>2</v>
      </c>
      <c r="E98" s="115"/>
      <c r="F98" s="116">
        <v>1</v>
      </c>
    </row>
    <row r="99" spans="1:6" ht="17.25" x14ac:dyDescent="0.35">
      <c r="A99" s="115" t="s">
        <v>446</v>
      </c>
      <c r="B99" s="115"/>
      <c r="C99" s="115"/>
      <c r="D99" s="116">
        <v>2</v>
      </c>
      <c r="E99" s="115"/>
      <c r="F99" s="116">
        <v>2</v>
      </c>
    </row>
    <row r="100" spans="1:6" ht="17.25" x14ac:dyDescent="0.35">
      <c r="A100" s="115" t="s">
        <v>136</v>
      </c>
      <c r="B100" s="115"/>
      <c r="C100" s="116">
        <v>1</v>
      </c>
      <c r="D100" s="116">
        <v>1</v>
      </c>
      <c r="E100" s="115"/>
      <c r="F100" s="116">
        <v>2</v>
      </c>
    </row>
    <row r="101" spans="1:6" ht="17.25" x14ac:dyDescent="0.35">
      <c r="A101" s="115" t="s">
        <v>138</v>
      </c>
      <c r="B101" s="115"/>
      <c r="C101" s="116">
        <v>1</v>
      </c>
      <c r="D101" s="115"/>
      <c r="E101" s="115"/>
      <c r="F101" s="116">
        <v>1</v>
      </c>
    </row>
    <row r="102" spans="1:6" ht="17.25" x14ac:dyDescent="0.35">
      <c r="A102" s="115" t="s">
        <v>137</v>
      </c>
      <c r="B102" s="115"/>
      <c r="C102" s="115"/>
      <c r="D102" s="116">
        <v>0</v>
      </c>
      <c r="E102" s="115"/>
      <c r="F102" s="115"/>
    </row>
    <row r="103" spans="1:6" ht="17.25" x14ac:dyDescent="0.35">
      <c r="A103" s="115" t="s">
        <v>447</v>
      </c>
      <c r="B103" s="115"/>
      <c r="C103" s="115"/>
      <c r="D103" s="116">
        <v>1</v>
      </c>
      <c r="E103" s="115"/>
      <c r="F103" s="115"/>
    </row>
    <row r="104" spans="1:6" ht="17.25" x14ac:dyDescent="0.35">
      <c r="A104" s="115" t="s">
        <v>139</v>
      </c>
      <c r="B104" s="115"/>
      <c r="C104" s="115"/>
      <c r="D104" s="115"/>
      <c r="E104" s="115"/>
      <c r="F104" s="116">
        <v>1</v>
      </c>
    </row>
    <row r="105" spans="1:6" ht="17.25" x14ac:dyDescent="0.35">
      <c r="A105" s="115" t="s">
        <v>140</v>
      </c>
      <c r="B105" s="115"/>
      <c r="C105" s="116">
        <v>1</v>
      </c>
      <c r="D105" s="116">
        <v>1</v>
      </c>
      <c r="E105" s="115"/>
      <c r="F105" s="116">
        <v>2</v>
      </c>
    </row>
    <row r="106" spans="1:6" ht="17.25" x14ac:dyDescent="0.35">
      <c r="A106" s="115" t="s">
        <v>459</v>
      </c>
      <c r="B106" s="115"/>
      <c r="C106" s="115"/>
      <c r="D106" s="115"/>
      <c r="E106" s="115"/>
      <c r="F106" s="116">
        <v>1</v>
      </c>
    </row>
    <row r="107" spans="1:6" ht="17.25" x14ac:dyDescent="0.35">
      <c r="A107" s="115" t="s">
        <v>162</v>
      </c>
      <c r="B107" s="115"/>
      <c r="C107" s="115"/>
      <c r="D107" s="115"/>
      <c r="E107" s="115"/>
      <c r="F107" s="116">
        <v>1</v>
      </c>
    </row>
    <row r="108" spans="1:6" ht="17.25" x14ac:dyDescent="0.35">
      <c r="A108" s="115" t="s">
        <v>147</v>
      </c>
      <c r="B108" s="115"/>
      <c r="C108" s="115"/>
      <c r="D108" s="115"/>
      <c r="E108" s="115"/>
      <c r="F108" s="116">
        <v>1</v>
      </c>
    </row>
    <row r="109" spans="1:6" ht="17.25" x14ac:dyDescent="0.35">
      <c r="A109" s="115" t="s">
        <v>145</v>
      </c>
      <c r="B109" s="115"/>
      <c r="C109" s="116">
        <v>1</v>
      </c>
      <c r="D109" s="115"/>
      <c r="E109" s="115"/>
      <c r="F109" s="116">
        <v>1</v>
      </c>
    </row>
    <row r="110" spans="1:6" ht="17.25" x14ac:dyDescent="0.35">
      <c r="A110" s="115" t="s">
        <v>144</v>
      </c>
      <c r="B110" s="115"/>
      <c r="C110" s="115"/>
      <c r="D110" s="116">
        <v>0</v>
      </c>
      <c r="E110" s="116">
        <v>0</v>
      </c>
      <c r="F110" s="115"/>
    </row>
    <row r="111" spans="1:6" ht="17.25" x14ac:dyDescent="0.35">
      <c r="A111" s="115" t="s">
        <v>148</v>
      </c>
      <c r="B111" s="115"/>
      <c r="C111" s="115"/>
      <c r="D111" s="116">
        <v>1</v>
      </c>
      <c r="E111" s="115"/>
      <c r="F111" s="115"/>
    </row>
    <row r="112" spans="1:6" ht="17.25" x14ac:dyDescent="0.35">
      <c r="A112" s="115" t="s">
        <v>153</v>
      </c>
      <c r="B112" s="115"/>
      <c r="C112" s="116">
        <v>1</v>
      </c>
      <c r="D112" s="116">
        <v>1</v>
      </c>
      <c r="E112" s="115"/>
      <c r="F112" s="116">
        <v>1</v>
      </c>
    </row>
    <row r="113" spans="1:6" ht="17.25" x14ac:dyDescent="0.35">
      <c r="A113" s="115" t="s">
        <v>160</v>
      </c>
      <c r="B113" s="115"/>
      <c r="C113" s="115"/>
      <c r="D113" s="115"/>
      <c r="E113" s="115"/>
      <c r="F113" s="116">
        <v>1</v>
      </c>
    </row>
    <row r="114" spans="1:6" ht="17.25" x14ac:dyDescent="0.35">
      <c r="A114" s="115" t="s">
        <v>164</v>
      </c>
      <c r="B114" s="115"/>
      <c r="C114" s="115"/>
      <c r="D114" s="115"/>
      <c r="E114" s="115"/>
      <c r="F114" s="116">
        <v>1</v>
      </c>
    </row>
    <row r="115" spans="1:6" ht="17.25" x14ac:dyDescent="0.35">
      <c r="A115" s="115" t="s">
        <v>154</v>
      </c>
      <c r="B115" s="115"/>
      <c r="C115" s="116">
        <v>7</v>
      </c>
      <c r="D115" s="116">
        <v>6</v>
      </c>
      <c r="E115" s="116">
        <v>5</v>
      </c>
      <c r="F115" s="116">
        <v>9</v>
      </c>
    </row>
    <row r="116" spans="1:6" ht="17.25" x14ac:dyDescent="0.35">
      <c r="A116" s="115" t="s">
        <v>158</v>
      </c>
      <c r="B116" s="115"/>
      <c r="C116" s="115"/>
      <c r="D116" s="116">
        <v>2</v>
      </c>
      <c r="E116" s="115"/>
      <c r="F116" s="115"/>
    </row>
    <row r="117" spans="1:6" ht="17.25" x14ac:dyDescent="0.35">
      <c r="A117" s="115" t="s">
        <v>460</v>
      </c>
      <c r="B117" s="115"/>
      <c r="C117" s="115"/>
      <c r="D117" s="115"/>
      <c r="E117" s="115"/>
      <c r="F117" s="116">
        <v>2</v>
      </c>
    </row>
    <row r="118" spans="1:6" ht="17.25" x14ac:dyDescent="0.35">
      <c r="A118" s="115" t="s">
        <v>157</v>
      </c>
      <c r="B118" s="115"/>
      <c r="C118" s="115"/>
      <c r="D118" s="115"/>
      <c r="E118" s="115"/>
      <c r="F118" s="116">
        <v>3</v>
      </c>
    </row>
    <row r="119" spans="1:6" ht="17.25" x14ac:dyDescent="0.35">
      <c r="A119" s="115" t="s">
        <v>398</v>
      </c>
      <c r="B119" s="115"/>
      <c r="C119" s="116">
        <v>2</v>
      </c>
      <c r="D119" s="116">
        <v>2</v>
      </c>
      <c r="E119" s="115"/>
      <c r="F119" s="116">
        <v>5</v>
      </c>
    </row>
    <row r="120" spans="1:6" ht="17.25" x14ac:dyDescent="0.35">
      <c r="A120" s="115" t="s">
        <v>441</v>
      </c>
      <c r="B120" s="115"/>
      <c r="C120" s="116">
        <v>1</v>
      </c>
      <c r="D120" s="115"/>
      <c r="E120" s="115"/>
      <c r="F120" s="115"/>
    </row>
    <row r="121" spans="1:6" ht="17.25" x14ac:dyDescent="0.35">
      <c r="A121" s="115" t="s">
        <v>452</v>
      </c>
      <c r="B121" s="115"/>
      <c r="C121" s="115"/>
      <c r="D121" s="115"/>
      <c r="E121" s="116">
        <v>1</v>
      </c>
      <c r="F121" s="115"/>
    </row>
    <row r="122" spans="1:6" ht="17.25" x14ac:dyDescent="0.35">
      <c r="A122" s="115" t="s">
        <v>428</v>
      </c>
      <c r="B122" s="115"/>
      <c r="C122" s="116">
        <v>1</v>
      </c>
      <c r="D122" s="115"/>
      <c r="E122" s="116">
        <v>1</v>
      </c>
      <c r="F122" s="115"/>
    </row>
    <row r="123" spans="1:6" ht="17.25" x14ac:dyDescent="0.35">
      <c r="A123" s="115" t="s">
        <v>155</v>
      </c>
      <c r="B123" s="115"/>
      <c r="C123" s="115"/>
      <c r="D123" s="115"/>
      <c r="E123" s="116">
        <v>0</v>
      </c>
      <c r="F123" s="115"/>
    </row>
    <row r="124" spans="1:6" ht="17.25" x14ac:dyDescent="0.35">
      <c r="A124" s="115" t="s">
        <v>169</v>
      </c>
      <c r="B124" s="115"/>
      <c r="C124" s="116">
        <v>0</v>
      </c>
      <c r="D124" s="115"/>
      <c r="E124" s="116">
        <v>14.3</v>
      </c>
      <c r="F124" s="116">
        <v>8.8000000000000007</v>
      </c>
    </row>
    <row r="125" spans="1:6" ht="17.25" x14ac:dyDescent="0.35">
      <c r="A125" s="115" t="s">
        <v>170</v>
      </c>
      <c r="B125" s="115"/>
      <c r="C125" s="116">
        <v>0</v>
      </c>
      <c r="D125" s="115"/>
      <c r="E125" s="116">
        <v>13.400000000000002</v>
      </c>
      <c r="F125" s="116">
        <v>23.3</v>
      </c>
    </row>
    <row r="126" spans="1:6" ht="17.25" x14ac:dyDescent="0.35">
      <c r="A126" s="115" t="s">
        <v>171</v>
      </c>
      <c r="B126" s="115"/>
      <c r="C126" s="116">
        <v>0</v>
      </c>
      <c r="D126" s="115"/>
      <c r="E126" s="116">
        <v>25.3</v>
      </c>
      <c r="F126" s="116">
        <v>33</v>
      </c>
    </row>
    <row r="127" spans="1:6" ht="17.25" x14ac:dyDescent="0.35">
      <c r="A127" s="115" t="s">
        <v>172</v>
      </c>
      <c r="B127" s="115"/>
      <c r="C127" s="116">
        <v>0</v>
      </c>
      <c r="D127" s="115"/>
      <c r="E127" s="116">
        <v>7.7000000000000011</v>
      </c>
      <c r="F127" s="116">
        <v>0</v>
      </c>
    </row>
    <row r="128" spans="1:6" ht="17.25" x14ac:dyDescent="0.35">
      <c r="A128" s="115" t="s">
        <v>173</v>
      </c>
      <c r="B128" s="115"/>
      <c r="C128" s="116">
        <v>0</v>
      </c>
      <c r="D128" s="115"/>
      <c r="E128" s="116">
        <v>19.8</v>
      </c>
      <c r="F128" s="116">
        <v>4.4000000000000004</v>
      </c>
    </row>
    <row r="129" spans="1:6" ht="17.25" x14ac:dyDescent="0.35">
      <c r="A129" s="115" t="s">
        <v>174</v>
      </c>
      <c r="B129" s="115"/>
      <c r="C129" s="116">
        <v>0</v>
      </c>
      <c r="D129" s="115"/>
      <c r="E129" s="116">
        <v>16.5</v>
      </c>
      <c r="F129" s="116">
        <v>4.4000000000000004</v>
      </c>
    </row>
    <row r="130" spans="1:6" ht="17.25" x14ac:dyDescent="0.35">
      <c r="A130" s="115" t="s">
        <v>399</v>
      </c>
      <c r="B130" s="115"/>
      <c r="C130" s="116">
        <v>0</v>
      </c>
      <c r="D130" s="115"/>
      <c r="E130" s="115"/>
      <c r="F130" s="115"/>
    </row>
    <row r="131" spans="1:6" ht="17.25" x14ac:dyDescent="0.35">
      <c r="A131" s="115" t="s">
        <v>430</v>
      </c>
      <c r="B131" s="115"/>
      <c r="C131" s="116">
        <v>1</v>
      </c>
      <c r="D131" s="115"/>
      <c r="E131" s="115"/>
      <c r="F131" s="115"/>
    </row>
    <row r="132" spans="1:6" ht="17.25" x14ac:dyDescent="0.35">
      <c r="A132" s="115" t="s">
        <v>418</v>
      </c>
      <c r="B132" s="115"/>
      <c r="C132" s="115"/>
      <c r="D132" s="115"/>
      <c r="E132" s="116">
        <v>1</v>
      </c>
      <c r="F132" s="116">
        <v>1</v>
      </c>
    </row>
    <row r="133" spans="1:6" ht="17.25" x14ac:dyDescent="0.35">
      <c r="A133" s="115" t="s">
        <v>400</v>
      </c>
      <c r="B133" s="115"/>
      <c r="C133" s="115"/>
      <c r="D133" s="115"/>
      <c r="E133" s="116">
        <v>1</v>
      </c>
      <c r="F133" s="116">
        <v>1</v>
      </c>
    </row>
    <row r="134" spans="1:6" ht="17.25" x14ac:dyDescent="0.35">
      <c r="A134" s="115" t="s">
        <v>401</v>
      </c>
      <c r="B134" s="115"/>
      <c r="C134" s="115"/>
      <c r="D134" s="115"/>
      <c r="E134" s="116">
        <v>1</v>
      </c>
      <c r="F134" s="116">
        <v>1</v>
      </c>
    </row>
    <row r="135" spans="1:6" ht="17.25" x14ac:dyDescent="0.35">
      <c r="A135" s="115" t="s">
        <v>419</v>
      </c>
      <c r="B135" s="115"/>
      <c r="C135" s="116">
        <v>4</v>
      </c>
      <c r="D135" s="115"/>
      <c r="E135" s="116">
        <v>2</v>
      </c>
      <c r="F135" s="116">
        <v>2</v>
      </c>
    </row>
    <row r="136" spans="1:6" ht="33" customHeight="1" x14ac:dyDescent="0.35">
      <c r="A136" s="122" t="s">
        <v>448</v>
      </c>
      <c r="B136" s="115"/>
      <c r="C136" s="115"/>
      <c r="D136" s="116">
        <v>2</v>
      </c>
      <c r="E136" s="115"/>
      <c r="F136" s="115"/>
    </row>
    <row r="137" spans="1:6" ht="69" x14ac:dyDescent="0.35">
      <c r="A137" s="122" t="s">
        <v>420</v>
      </c>
      <c r="B137" s="115"/>
      <c r="C137" s="115"/>
      <c r="D137" s="115"/>
      <c r="E137" s="116">
        <v>2</v>
      </c>
      <c r="F137" s="115"/>
    </row>
    <row r="138" spans="1:6" ht="86.25" x14ac:dyDescent="0.35">
      <c r="A138" s="122" t="s">
        <v>402</v>
      </c>
      <c r="B138" s="115"/>
      <c r="C138" s="115"/>
      <c r="D138" s="115"/>
      <c r="E138" s="116">
        <v>7</v>
      </c>
      <c r="F138" s="116">
        <v>3</v>
      </c>
    </row>
    <row r="139" spans="1:6" ht="17.25" x14ac:dyDescent="0.35">
      <c r="A139" s="115" t="s">
        <v>403</v>
      </c>
      <c r="B139" s="115"/>
      <c r="C139" s="115"/>
      <c r="D139" s="115"/>
      <c r="E139" s="116">
        <v>7</v>
      </c>
      <c r="F139" s="116">
        <v>5</v>
      </c>
    </row>
    <row r="140" spans="1:6" ht="17.25" x14ac:dyDescent="0.35">
      <c r="A140" s="115" t="s">
        <v>461</v>
      </c>
      <c r="B140" s="115"/>
      <c r="C140" s="115"/>
      <c r="D140" s="115"/>
      <c r="E140" s="115"/>
      <c r="F140" s="116">
        <v>2</v>
      </c>
    </row>
    <row r="141" spans="1:6" ht="69" x14ac:dyDescent="0.35">
      <c r="A141" s="122" t="s">
        <v>462</v>
      </c>
      <c r="B141" s="115"/>
      <c r="C141" s="115"/>
      <c r="D141" s="115"/>
      <c r="E141" s="115"/>
      <c r="F141" s="116">
        <v>2</v>
      </c>
    </row>
    <row r="142" spans="1:6" ht="51.75" x14ac:dyDescent="0.35">
      <c r="A142" s="122" t="s">
        <v>405</v>
      </c>
      <c r="B142" s="115"/>
      <c r="C142" s="116">
        <v>2</v>
      </c>
      <c r="D142" s="116">
        <v>2</v>
      </c>
      <c r="E142" s="116">
        <v>2</v>
      </c>
      <c r="F142" s="116">
        <v>2</v>
      </c>
    </row>
    <row r="143" spans="1:6" ht="17.25" x14ac:dyDescent="0.35">
      <c r="A143" s="115" t="s">
        <v>442</v>
      </c>
      <c r="B143" s="115"/>
      <c r="C143" s="116">
        <v>1</v>
      </c>
      <c r="D143" s="115"/>
      <c r="E143" s="115"/>
      <c r="F143" s="115"/>
    </row>
    <row r="144" spans="1:6" ht="86.25" x14ac:dyDescent="0.35">
      <c r="A144" s="122" t="s">
        <v>404</v>
      </c>
      <c r="B144" s="115"/>
      <c r="C144" s="115"/>
      <c r="D144" s="115"/>
      <c r="E144" s="116">
        <v>0</v>
      </c>
      <c r="F144" s="116">
        <v>1</v>
      </c>
    </row>
    <row r="145" spans="1:6" ht="17.25" x14ac:dyDescent="0.35">
      <c r="A145" s="115" t="s">
        <v>406</v>
      </c>
      <c r="B145" s="115"/>
      <c r="C145" s="115"/>
      <c r="D145" s="115"/>
      <c r="E145" s="116">
        <v>9</v>
      </c>
      <c r="F145" s="116">
        <v>6</v>
      </c>
    </row>
    <row r="146" spans="1:6" ht="17.25" x14ac:dyDescent="0.35">
      <c r="A146" s="115" t="s">
        <v>261</v>
      </c>
      <c r="B146" s="115"/>
      <c r="C146" s="115"/>
      <c r="D146" s="115"/>
      <c r="E146" s="116">
        <v>13</v>
      </c>
      <c r="F146" s="116">
        <v>8</v>
      </c>
    </row>
    <row r="147" spans="1:6" ht="17.25" x14ac:dyDescent="0.35">
      <c r="A147" s="115" t="s">
        <v>407</v>
      </c>
      <c r="B147" s="115"/>
      <c r="C147" s="115"/>
      <c r="D147" s="115"/>
      <c r="E147" s="116">
        <v>7</v>
      </c>
      <c r="F147" s="116">
        <v>5</v>
      </c>
    </row>
    <row r="148" spans="1:6" ht="17.25" x14ac:dyDescent="0.35">
      <c r="A148" s="115" t="s">
        <v>266</v>
      </c>
      <c r="B148" s="115"/>
      <c r="C148" s="115"/>
      <c r="D148" s="115"/>
      <c r="E148" s="116">
        <v>0</v>
      </c>
      <c r="F148" s="116">
        <v>1</v>
      </c>
    </row>
    <row r="149" spans="1:6" ht="17.25" x14ac:dyDescent="0.35">
      <c r="A149" s="115" t="s">
        <v>265</v>
      </c>
      <c r="B149" s="115"/>
      <c r="C149" s="115"/>
      <c r="D149" s="116">
        <v>2</v>
      </c>
      <c r="E149" s="116">
        <v>5</v>
      </c>
      <c r="F149" s="116">
        <v>3</v>
      </c>
    </row>
    <row r="150" spans="1:6" ht="17.25" x14ac:dyDescent="0.35">
      <c r="A150" s="115" t="s">
        <v>264</v>
      </c>
      <c r="B150" s="115"/>
      <c r="C150" s="115"/>
      <c r="D150" s="115"/>
      <c r="E150" s="116">
        <v>4</v>
      </c>
      <c r="F150" s="116">
        <v>2</v>
      </c>
    </row>
    <row r="151" spans="1:6" ht="17.25" x14ac:dyDescent="0.35">
      <c r="A151" s="115" t="s">
        <v>270</v>
      </c>
      <c r="B151" s="115"/>
      <c r="C151" s="115"/>
      <c r="D151" s="115"/>
      <c r="E151" s="116">
        <v>7</v>
      </c>
      <c r="F151" s="116">
        <v>6</v>
      </c>
    </row>
    <row r="152" spans="1:6" ht="17.25" x14ac:dyDescent="0.35">
      <c r="A152" s="115" t="s">
        <v>276</v>
      </c>
      <c r="B152" s="115"/>
      <c r="C152" s="115"/>
      <c r="D152" s="115"/>
      <c r="E152" s="116">
        <v>0</v>
      </c>
      <c r="F152" s="115"/>
    </row>
    <row r="153" spans="1:6" ht="17.25" x14ac:dyDescent="0.35">
      <c r="A153" s="115" t="s">
        <v>277</v>
      </c>
      <c r="B153" s="115"/>
      <c r="C153" s="115"/>
      <c r="D153" s="115"/>
      <c r="E153" s="116">
        <v>0</v>
      </c>
      <c r="F153" s="115"/>
    </row>
    <row r="154" spans="1:6" ht="17.25" x14ac:dyDescent="0.35">
      <c r="A154" s="115" t="s">
        <v>278</v>
      </c>
      <c r="B154" s="115"/>
      <c r="C154" s="115"/>
      <c r="D154" s="115"/>
      <c r="E154" s="116">
        <v>0</v>
      </c>
      <c r="F154" s="115"/>
    </row>
    <row r="155" spans="1:6" ht="17.25" x14ac:dyDescent="0.35">
      <c r="A155" s="115" t="s">
        <v>279</v>
      </c>
      <c r="B155" s="115"/>
      <c r="C155" s="115"/>
      <c r="D155" s="115"/>
      <c r="E155" s="116">
        <v>1</v>
      </c>
      <c r="F155" s="116">
        <v>1</v>
      </c>
    </row>
    <row r="156" spans="1:6" ht="17.25" x14ac:dyDescent="0.35">
      <c r="A156" s="115" t="s">
        <v>271</v>
      </c>
      <c r="B156" s="115"/>
      <c r="C156" s="116">
        <v>1</v>
      </c>
      <c r="D156" s="116">
        <v>1</v>
      </c>
      <c r="E156" s="116">
        <v>1</v>
      </c>
      <c r="F156" s="116">
        <v>1</v>
      </c>
    </row>
    <row r="157" spans="1:6" ht="17.25" x14ac:dyDescent="0.35">
      <c r="A157" s="115" t="s">
        <v>273</v>
      </c>
      <c r="B157" s="115"/>
      <c r="C157" s="116">
        <v>1</v>
      </c>
      <c r="D157" s="116">
        <v>1</v>
      </c>
      <c r="E157" s="116">
        <v>1</v>
      </c>
      <c r="F157" s="116">
        <v>1</v>
      </c>
    </row>
    <row r="158" spans="1:6" ht="17.25" x14ac:dyDescent="0.35">
      <c r="A158" s="115" t="s">
        <v>274</v>
      </c>
      <c r="B158" s="115"/>
      <c r="C158" s="116">
        <v>1</v>
      </c>
      <c r="D158" s="116">
        <v>1</v>
      </c>
      <c r="E158" s="116">
        <v>1</v>
      </c>
      <c r="F158" s="115">
        <v>1</v>
      </c>
    </row>
    <row r="159" spans="1:6" ht="17.25" x14ac:dyDescent="0.35">
      <c r="A159" s="115" t="s">
        <v>275</v>
      </c>
      <c r="B159" s="115"/>
      <c r="C159" s="116">
        <v>1</v>
      </c>
      <c r="D159" s="116">
        <v>1</v>
      </c>
      <c r="E159" s="116">
        <v>1</v>
      </c>
      <c r="F159" s="115">
        <v>1</v>
      </c>
    </row>
    <row r="160" spans="1:6" ht="17.25" x14ac:dyDescent="0.35">
      <c r="A160" s="115" t="s">
        <v>421</v>
      </c>
      <c r="B160" s="115"/>
      <c r="C160" s="116">
        <v>1</v>
      </c>
      <c r="D160" s="116">
        <v>1</v>
      </c>
      <c r="E160" s="116">
        <v>1</v>
      </c>
      <c r="F160" s="115">
        <v>1</v>
      </c>
    </row>
    <row r="161" spans="1:6" ht="17.25" x14ac:dyDescent="0.35">
      <c r="A161" s="115" t="s">
        <v>408</v>
      </c>
      <c r="B161" s="115"/>
      <c r="C161" s="115"/>
      <c r="D161" s="115"/>
      <c r="E161" s="116">
        <v>2</v>
      </c>
      <c r="F161" s="115">
        <v>2</v>
      </c>
    </row>
    <row r="162" spans="1:6" ht="34.5" x14ac:dyDescent="0.35">
      <c r="A162" s="122" t="s">
        <v>422</v>
      </c>
      <c r="B162" s="115"/>
      <c r="C162" s="115"/>
      <c r="D162" s="115"/>
      <c r="E162" s="116">
        <v>1</v>
      </c>
      <c r="F162" s="115"/>
    </row>
    <row r="163" spans="1:6" ht="17.25" x14ac:dyDescent="0.35">
      <c r="A163" s="115" t="s">
        <v>409</v>
      </c>
      <c r="B163" s="115"/>
      <c r="C163" s="115"/>
      <c r="D163" s="115"/>
      <c r="E163" s="116">
        <v>1</v>
      </c>
      <c r="F163" s="115">
        <v>1</v>
      </c>
    </row>
    <row r="164" spans="1:6" ht="17.25" x14ac:dyDescent="0.35">
      <c r="A164" s="115" t="s">
        <v>287</v>
      </c>
      <c r="B164" s="115"/>
      <c r="C164" s="115"/>
      <c r="D164" s="115"/>
      <c r="E164" s="116">
        <v>22</v>
      </c>
      <c r="F164" s="115">
        <v>17.600000000000001</v>
      </c>
    </row>
    <row r="165" spans="1:6" ht="17.25" x14ac:dyDescent="0.35">
      <c r="A165" s="115" t="s">
        <v>286</v>
      </c>
      <c r="B165" s="115"/>
      <c r="C165" s="115"/>
      <c r="D165" s="115"/>
      <c r="E165" s="116">
        <v>19.8</v>
      </c>
      <c r="F165" s="115">
        <v>22</v>
      </c>
    </row>
    <row r="166" spans="1:6" ht="17.25" x14ac:dyDescent="0.35">
      <c r="A166" s="115" t="s">
        <v>285</v>
      </c>
      <c r="B166" s="115"/>
      <c r="C166" s="115"/>
      <c r="D166" s="115"/>
      <c r="E166" s="116">
        <v>17.600000000000001</v>
      </c>
      <c r="F166" s="115">
        <v>16.5</v>
      </c>
    </row>
    <row r="167" spans="1:6" ht="17.25" x14ac:dyDescent="0.35">
      <c r="A167" s="115" t="s">
        <v>284</v>
      </c>
      <c r="B167" s="115"/>
      <c r="C167" s="116">
        <v>1</v>
      </c>
      <c r="D167" s="115"/>
      <c r="E167" s="116">
        <v>5</v>
      </c>
      <c r="F167" s="115">
        <v>3</v>
      </c>
    </row>
    <row r="168" spans="1:6" ht="17.25" x14ac:dyDescent="0.35">
      <c r="A168" s="115" t="s">
        <v>288</v>
      </c>
      <c r="B168" s="115"/>
      <c r="C168" s="115"/>
      <c r="D168" s="115"/>
      <c r="E168" s="116">
        <v>3</v>
      </c>
      <c r="F168" s="115">
        <v>2</v>
      </c>
    </row>
    <row r="169" spans="1:6" ht="34.5" x14ac:dyDescent="0.35">
      <c r="A169" s="122" t="s">
        <v>410</v>
      </c>
      <c r="B169" s="115"/>
      <c r="C169" s="116">
        <v>1</v>
      </c>
      <c r="D169" s="116">
        <v>1</v>
      </c>
      <c r="E169" s="116">
        <v>1</v>
      </c>
      <c r="F169" s="115">
        <v>1</v>
      </c>
    </row>
    <row r="170" spans="1:6" ht="17.25" x14ac:dyDescent="0.35">
      <c r="A170" s="115" t="s">
        <v>309</v>
      </c>
      <c r="B170" s="115"/>
      <c r="C170" s="116">
        <v>1</v>
      </c>
      <c r="D170" s="116">
        <v>1</v>
      </c>
      <c r="E170" s="116">
        <v>1</v>
      </c>
      <c r="F170" s="115">
        <v>1</v>
      </c>
    </row>
    <row r="171" spans="1:6" ht="51.75" x14ac:dyDescent="0.35">
      <c r="A171" s="122" t="s">
        <v>412</v>
      </c>
      <c r="B171" s="115"/>
      <c r="C171" s="116">
        <v>1</v>
      </c>
      <c r="D171" s="116">
        <v>1</v>
      </c>
      <c r="E171" s="116">
        <v>1</v>
      </c>
      <c r="F171" s="115">
        <v>1</v>
      </c>
    </row>
    <row r="172" spans="1:6" ht="17.25" x14ac:dyDescent="0.35">
      <c r="A172" s="115" t="s">
        <v>465</v>
      </c>
      <c r="B172" s="115"/>
      <c r="C172" s="115"/>
      <c r="D172" s="115"/>
      <c r="E172" s="116">
        <v>18</v>
      </c>
      <c r="F172" s="115">
        <v>11</v>
      </c>
    </row>
    <row r="173" spans="1:6" ht="17.25" x14ac:dyDescent="0.35">
      <c r="A173" s="115" t="s">
        <v>466</v>
      </c>
      <c r="B173" s="115"/>
      <c r="C173" s="115"/>
      <c r="D173" s="115"/>
      <c r="E173" s="116">
        <v>8</v>
      </c>
      <c r="F173" s="115">
        <v>8</v>
      </c>
    </row>
    <row r="174" spans="1:6" ht="17.25" x14ac:dyDescent="0.35">
      <c r="A174" s="115" t="s">
        <v>467</v>
      </c>
      <c r="B174" s="115"/>
      <c r="C174" s="115"/>
      <c r="D174" s="115"/>
      <c r="E174" s="116">
        <v>2</v>
      </c>
      <c r="F174" s="115"/>
    </row>
    <row r="175" spans="1:6" ht="17.25" x14ac:dyDescent="0.35">
      <c r="A175" s="115" t="s">
        <v>508</v>
      </c>
      <c r="B175" s="115"/>
      <c r="C175" s="115"/>
      <c r="D175" s="115"/>
      <c r="E175" s="115"/>
      <c r="F175" s="115">
        <v>1</v>
      </c>
    </row>
    <row r="176" spans="1:6" ht="17.25" x14ac:dyDescent="0.35">
      <c r="A176" s="115" t="s">
        <v>509</v>
      </c>
      <c r="B176" s="115"/>
      <c r="C176" s="115"/>
      <c r="D176" s="115"/>
      <c r="E176" s="115"/>
      <c r="F176" s="115">
        <v>1</v>
      </c>
    </row>
    <row r="177" spans="1:6" ht="17.25" x14ac:dyDescent="0.35">
      <c r="A177" s="115" t="s">
        <v>468</v>
      </c>
      <c r="B177" s="115"/>
      <c r="C177" s="115"/>
      <c r="D177" s="115"/>
      <c r="E177" s="116">
        <v>3</v>
      </c>
      <c r="F177" s="115">
        <v>2</v>
      </c>
    </row>
    <row r="178" spans="1:6" ht="17.25" x14ac:dyDescent="0.35">
      <c r="A178" s="115" t="s">
        <v>469</v>
      </c>
      <c r="B178" s="115"/>
      <c r="C178" s="115"/>
      <c r="D178" s="115"/>
      <c r="E178" s="116">
        <v>1</v>
      </c>
      <c r="F178" s="115"/>
    </row>
    <row r="179" spans="1:6" ht="17.25" x14ac:dyDescent="0.35">
      <c r="A179" s="115" t="s">
        <v>502</v>
      </c>
      <c r="B179" s="115"/>
      <c r="C179" s="115"/>
      <c r="D179" s="115"/>
      <c r="E179" s="116">
        <v>2</v>
      </c>
      <c r="F179" s="115"/>
    </row>
    <row r="180" spans="1:6" ht="17.25" x14ac:dyDescent="0.35">
      <c r="A180" s="115" t="s">
        <v>504</v>
      </c>
      <c r="B180" s="115"/>
      <c r="C180" s="115"/>
      <c r="D180" s="115"/>
      <c r="E180" s="116">
        <v>1</v>
      </c>
      <c r="F180" s="115"/>
    </row>
    <row r="181" spans="1:6" ht="17.25" x14ac:dyDescent="0.35">
      <c r="A181" s="115" t="s">
        <v>503</v>
      </c>
      <c r="B181" s="115"/>
      <c r="C181" s="115"/>
      <c r="D181" s="115"/>
      <c r="E181" s="116">
        <v>1</v>
      </c>
      <c r="F181" s="115">
        <v>1</v>
      </c>
    </row>
    <row r="182" spans="1:6" ht="17.25" x14ac:dyDescent="0.35">
      <c r="A182" s="115" t="s">
        <v>471</v>
      </c>
      <c r="B182" s="115"/>
      <c r="C182" s="115"/>
      <c r="D182" s="115"/>
      <c r="E182" s="116">
        <v>1</v>
      </c>
      <c r="F182" s="115"/>
    </row>
    <row r="183" spans="1:6" ht="17.25" x14ac:dyDescent="0.35">
      <c r="A183" s="115" t="s">
        <v>472</v>
      </c>
      <c r="B183" s="115"/>
      <c r="C183" s="115"/>
      <c r="D183" s="115"/>
      <c r="E183" s="116">
        <v>3</v>
      </c>
      <c r="F183" s="115">
        <v>2</v>
      </c>
    </row>
    <row r="184" spans="1:6" ht="17.25" x14ac:dyDescent="0.35">
      <c r="A184" s="115" t="s">
        <v>473</v>
      </c>
      <c r="B184" s="115"/>
      <c r="C184" s="115"/>
      <c r="D184" s="115"/>
      <c r="E184" s="116">
        <v>2</v>
      </c>
      <c r="F184" s="115">
        <v>1</v>
      </c>
    </row>
    <row r="185" spans="1:6" ht="17.25" x14ac:dyDescent="0.35">
      <c r="A185" s="115" t="s">
        <v>474</v>
      </c>
      <c r="B185" s="115"/>
      <c r="C185" s="115"/>
      <c r="D185" s="115"/>
      <c r="E185" s="116">
        <v>1</v>
      </c>
      <c r="F185" s="115">
        <v>1</v>
      </c>
    </row>
    <row r="186" spans="1:6" ht="17.25" x14ac:dyDescent="0.35">
      <c r="A186" s="115" t="s">
        <v>475</v>
      </c>
      <c r="B186" s="115"/>
      <c r="C186" s="115"/>
      <c r="D186" s="115"/>
      <c r="E186" s="116">
        <v>1</v>
      </c>
      <c r="F186" s="115">
        <v>1</v>
      </c>
    </row>
    <row r="187" spans="1:6" ht="17.25" x14ac:dyDescent="0.35">
      <c r="A187" s="115" t="s">
        <v>476</v>
      </c>
      <c r="B187" s="115"/>
      <c r="C187" s="115"/>
      <c r="D187" s="115"/>
      <c r="E187" s="116">
        <v>1</v>
      </c>
      <c r="F187" s="115"/>
    </row>
    <row r="188" spans="1:6" ht="17.25" x14ac:dyDescent="0.35">
      <c r="A188" s="115" t="s">
        <v>477</v>
      </c>
      <c r="B188" s="115"/>
      <c r="C188" s="115"/>
      <c r="D188" s="115"/>
      <c r="E188" s="116">
        <v>1</v>
      </c>
      <c r="F188" s="115"/>
    </row>
    <row r="189" spans="1:6" ht="17.25" x14ac:dyDescent="0.35">
      <c r="A189" s="115" t="s">
        <v>496</v>
      </c>
      <c r="B189" s="115"/>
      <c r="C189" s="115"/>
      <c r="D189" s="115"/>
      <c r="E189" s="115"/>
      <c r="F189" s="115">
        <v>1</v>
      </c>
    </row>
    <row r="190" spans="1:6" ht="17.25" x14ac:dyDescent="0.35">
      <c r="A190" s="115" t="s">
        <v>478</v>
      </c>
      <c r="B190" s="115"/>
      <c r="C190" s="115"/>
      <c r="D190" s="115"/>
      <c r="E190" s="116">
        <v>1</v>
      </c>
      <c r="F190" s="115">
        <v>1</v>
      </c>
    </row>
    <row r="191" spans="1:6" ht="17.25" x14ac:dyDescent="0.35">
      <c r="A191" s="115" t="s">
        <v>479</v>
      </c>
      <c r="B191" s="115"/>
      <c r="C191" s="115"/>
      <c r="D191" s="115"/>
      <c r="E191" s="115"/>
      <c r="F191" s="115">
        <v>1</v>
      </c>
    </row>
    <row r="192" spans="1:6" ht="17.25" x14ac:dyDescent="0.35">
      <c r="A192" s="115" t="s">
        <v>480</v>
      </c>
      <c r="B192" s="115"/>
      <c r="C192" s="115"/>
      <c r="D192" s="115"/>
      <c r="E192" s="115">
        <v>1</v>
      </c>
      <c r="F192" s="115">
        <v>1</v>
      </c>
    </row>
    <row r="193" spans="1:6" ht="17.25" x14ac:dyDescent="0.35">
      <c r="A193" s="115" t="s">
        <v>481</v>
      </c>
      <c r="B193" s="115"/>
      <c r="C193" s="115"/>
      <c r="D193" s="115"/>
      <c r="E193" s="115">
        <v>1</v>
      </c>
      <c r="F193" s="115">
        <v>1</v>
      </c>
    </row>
    <row r="194" spans="1:6" ht="17.25" x14ac:dyDescent="0.35">
      <c r="A194" s="115" t="s">
        <v>482</v>
      </c>
      <c r="B194" s="115"/>
      <c r="C194" s="115"/>
      <c r="D194" s="115"/>
      <c r="E194" s="115">
        <v>3</v>
      </c>
      <c r="F194" s="115">
        <v>3</v>
      </c>
    </row>
    <row r="195" spans="1:6" ht="17.25" x14ac:dyDescent="0.35">
      <c r="A195" s="115" t="s">
        <v>483</v>
      </c>
      <c r="B195" s="115"/>
      <c r="C195" s="115"/>
      <c r="D195" s="115"/>
      <c r="E195" s="115">
        <v>5</v>
      </c>
      <c r="F195" s="115">
        <v>5</v>
      </c>
    </row>
    <row r="196" spans="1:6" ht="17.25" x14ac:dyDescent="0.35">
      <c r="A196" s="115" t="s">
        <v>484</v>
      </c>
      <c r="B196" s="115"/>
      <c r="C196" s="115"/>
      <c r="D196" s="115"/>
      <c r="E196" s="115">
        <v>1</v>
      </c>
      <c r="F196" s="115">
        <v>1</v>
      </c>
    </row>
    <row r="197" spans="1:6" ht="17.25" x14ac:dyDescent="0.35">
      <c r="A197" s="115" t="s">
        <v>485</v>
      </c>
      <c r="B197" s="115"/>
      <c r="C197" s="115"/>
      <c r="D197" s="115"/>
      <c r="E197" s="115">
        <v>2</v>
      </c>
      <c r="F197" s="115">
        <v>3</v>
      </c>
    </row>
    <row r="198" spans="1:6" ht="17.25" x14ac:dyDescent="0.35">
      <c r="A198" s="115" t="s">
        <v>486</v>
      </c>
      <c r="B198" s="115"/>
      <c r="C198" s="115"/>
      <c r="D198" s="115"/>
      <c r="E198" s="115">
        <v>3</v>
      </c>
      <c r="F198" s="115"/>
    </row>
    <row r="199" spans="1:6" ht="17.25" x14ac:dyDescent="0.35">
      <c r="A199" s="115" t="s">
        <v>487</v>
      </c>
      <c r="B199" s="115"/>
      <c r="C199" s="115"/>
      <c r="D199" s="115"/>
      <c r="E199" s="115">
        <v>1</v>
      </c>
      <c r="F199" s="115"/>
    </row>
    <row r="200" spans="1:6" ht="17.25" x14ac:dyDescent="0.35">
      <c r="A200" s="115" t="s">
        <v>501</v>
      </c>
      <c r="B200" s="115"/>
      <c r="C200" s="115"/>
      <c r="D200" s="115"/>
      <c r="E200" s="115">
        <v>1</v>
      </c>
      <c r="F200" s="115"/>
    </row>
    <row r="201" spans="1:6" ht="17.25" x14ac:dyDescent="0.35">
      <c r="A201" s="115" t="s">
        <v>505</v>
      </c>
      <c r="B201" s="115"/>
      <c r="C201" s="115"/>
      <c r="D201" s="115"/>
      <c r="E201" s="115">
        <v>1</v>
      </c>
      <c r="F201" s="115"/>
    </row>
    <row r="202" spans="1:6" ht="17.25" x14ac:dyDescent="0.35">
      <c r="A202" s="115" t="s">
        <v>506</v>
      </c>
      <c r="B202" s="115"/>
      <c r="C202" s="115"/>
      <c r="D202" s="115"/>
      <c r="E202" s="115">
        <v>1</v>
      </c>
      <c r="F202" s="115"/>
    </row>
    <row r="203" spans="1:6" ht="17.25" x14ac:dyDescent="0.35">
      <c r="A203" s="115" t="s">
        <v>490</v>
      </c>
      <c r="B203" s="115"/>
      <c r="C203" s="115"/>
      <c r="D203" s="115"/>
      <c r="E203" s="115"/>
      <c r="F203" s="115">
        <v>1</v>
      </c>
    </row>
    <row r="204" spans="1:6" ht="17.25" x14ac:dyDescent="0.35">
      <c r="A204" s="115" t="s">
        <v>498</v>
      </c>
      <c r="B204" s="115"/>
      <c r="C204" s="115"/>
      <c r="D204" s="115"/>
      <c r="E204" s="115"/>
      <c r="F204" s="115">
        <v>1</v>
      </c>
    </row>
    <row r="205" spans="1:6" ht="17.25" x14ac:dyDescent="0.35">
      <c r="A205" s="115" t="s">
        <v>499</v>
      </c>
      <c r="B205" s="115"/>
      <c r="C205" s="115"/>
      <c r="D205" s="115"/>
      <c r="E205" s="115">
        <v>1</v>
      </c>
      <c r="F205" s="115">
        <v>2</v>
      </c>
    </row>
    <row r="206" spans="1:6" ht="17.25" x14ac:dyDescent="0.35">
      <c r="A206" s="115" t="s">
        <v>500</v>
      </c>
      <c r="B206" s="115"/>
      <c r="C206" s="115"/>
      <c r="D206" s="115"/>
      <c r="E206" s="115"/>
      <c r="F206" s="115">
        <v>1</v>
      </c>
    </row>
    <row r="207" spans="1:6" ht="17.25" x14ac:dyDescent="0.35">
      <c r="A207" s="115" t="s">
        <v>493</v>
      </c>
      <c r="B207" s="115"/>
      <c r="C207" s="115"/>
      <c r="D207" s="115"/>
      <c r="E207" s="115">
        <v>1</v>
      </c>
      <c r="F207" s="115">
        <v>1</v>
      </c>
    </row>
    <row r="208" spans="1:6" ht="17.25" x14ac:dyDescent="0.35">
      <c r="A208" s="115" t="s">
        <v>491</v>
      </c>
      <c r="B208" s="115"/>
      <c r="C208" s="115"/>
      <c r="D208" s="115"/>
      <c r="E208" s="115"/>
      <c r="F208" s="115">
        <v>1</v>
      </c>
    </row>
    <row r="209" spans="1:6" ht="17.25" x14ac:dyDescent="0.35">
      <c r="A209" s="115" t="s">
        <v>510</v>
      </c>
      <c r="B209" s="115"/>
      <c r="C209" s="115"/>
      <c r="D209" s="115"/>
      <c r="E209" s="115">
        <v>4</v>
      </c>
      <c r="F209" s="115">
        <v>2</v>
      </c>
    </row>
    <row r="210" spans="1:6" ht="17.25" x14ac:dyDescent="0.35">
      <c r="A210" s="115" t="s">
        <v>511</v>
      </c>
      <c r="B210" s="115"/>
      <c r="C210" s="115"/>
      <c r="D210" s="115"/>
      <c r="E210" s="115">
        <v>4</v>
      </c>
      <c r="F210" s="115">
        <v>3</v>
      </c>
    </row>
    <row r="211" spans="1:6" ht="17.25" x14ac:dyDescent="0.35">
      <c r="A211" s="115" t="s">
        <v>512</v>
      </c>
      <c r="B211" s="115"/>
      <c r="C211" s="115"/>
      <c r="D211" s="115"/>
      <c r="E211" s="115">
        <v>5</v>
      </c>
      <c r="F211" s="115">
        <v>3</v>
      </c>
    </row>
    <row r="212" spans="1:6" ht="17.25" x14ac:dyDescent="0.35">
      <c r="A212" s="115" t="s">
        <v>513</v>
      </c>
      <c r="B212" s="115"/>
      <c r="C212" s="115"/>
      <c r="D212" s="115"/>
      <c r="E212" s="115">
        <v>3</v>
      </c>
      <c r="F212" s="115">
        <v>2</v>
      </c>
    </row>
    <row r="213" spans="1:6" ht="17.25" x14ac:dyDescent="0.35">
      <c r="A213" s="115" t="s">
        <v>514</v>
      </c>
      <c r="B213" s="115"/>
      <c r="C213" s="115"/>
      <c r="D213" s="115"/>
      <c r="E213" s="115">
        <v>9</v>
      </c>
      <c r="F213" s="115">
        <v>10</v>
      </c>
    </row>
    <row r="214" spans="1:6" ht="17.25" x14ac:dyDescent="0.35">
      <c r="A214" s="115" t="s">
        <v>515</v>
      </c>
      <c r="B214" s="115"/>
      <c r="C214" s="115"/>
      <c r="D214" s="115"/>
      <c r="E214" s="115">
        <v>1</v>
      </c>
      <c r="F214" s="115">
        <v>1</v>
      </c>
    </row>
    <row r="215" spans="1:6" ht="17.25" x14ac:dyDescent="0.35">
      <c r="A215" s="115" t="s">
        <v>516</v>
      </c>
      <c r="B215" s="115"/>
      <c r="C215" s="115"/>
      <c r="D215" s="115"/>
      <c r="E215" s="115">
        <v>1</v>
      </c>
      <c r="F215" s="115"/>
    </row>
    <row r="216" spans="1:6" ht="17.25" x14ac:dyDescent="0.35">
      <c r="A216" s="115" t="s">
        <v>517</v>
      </c>
      <c r="B216" s="115"/>
      <c r="C216" s="115"/>
      <c r="D216" s="115"/>
      <c r="E216" s="115">
        <v>1</v>
      </c>
      <c r="F216" s="115">
        <v>1</v>
      </c>
    </row>
    <row r="217" spans="1:6" ht="17.25" x14ac:dyDescent="0.35">
      <c r="A217" s="115" t="s">
        <v>518</v>
      </c>
      <c r="B217" s="115"/>
      <c r="C217" s="115"/>
      <c r="D217" s="115"/>
      <c r="E217" s="115">
        <v>2</v>
      </c>
      <c r="F217" s="115">
        <v>1</v>
      </c>
    </row>
    <row r="218" spans="1:6" ht="17.25" x14ac:dyDescent="0.35">
      <c r="A218" s="115" t="s">
        <v>519</v>
      </c>
      <c r="B218" s="115"/>
      <c r="C218" s="115"/>
      <c r="D218" s="115"/>
      <c r="E218" s="115">
        <v>2</v>
      </c>
      <c r="F218" s="115"/>
    </row>
    <row r="219" spans="1:6" ht="17.25" x14ac:dyDescent="0.35">
      <c r="A219" s="115" t="s">
        <v>520</v>
      </c>
      <c r="B219" s="115"/>
      <c r="C219" s="115"/>
      <c r="D219" s="115"/>
      <c r="E219" s="115">
        <v>1</v>
      </c>
      <c r="F219" s="115">
        <v>2</v>
      </c>
    </row>
    <row r="220" spans="1:6" ht="17.25" x14ac:dyDescent="0.35">
      <c r="A220" s="115" t="s">
        <v>524</v>
      </c>
      <c r="B220" s="115"/>
      <c r="C220" s="115"/>
      <c r="D220" s="115"/>
      <c r="E220" s="115">
        <v>2</v>
      </c>
      <c r="F220" s="115">
        <v>2</v>
      </c>
    </row>
    <row r="221" spans="1:6" ht="17.25" x14ac:dyDescent="0.35">
      <c r="A221" s="115" t="s">
        <v>525</v>
      </c>
      <c r="B221" s="115"/>
      <c r="C221" s="115"/>
      <c r="D221" s="115"/>
      <c r="E221" s="115">
        <v>2</v>
      </c>
      <c r="F221" s="115">
        <v>2</v>
      </c>
    </row>
    <row r="222" spans="1:6" ht="17.25" x14ac:dyDescent="0.35">
      <c r="A222" s="115" t="s">
        <v>526</v>
      </c>
      <c r="B222" s="115"/>
      <c r="C222" s="115"/>
      <c r="D222" s="115"/>
      <c r="E222" s="115">
        <v>4</v>
      </c>
      <c r="F222" s="115">
        <v>4</v>
      </c>
    </row>
    <row r="223" spans="1:6" ht="17.25" x14ac:dyDescent="0.35">
      <c r="A223" s="114"/>
      <c r="B223" s="114"/>
      <c r="C223" s="114"/>
      <c r="D223" s="114"/>
      <c r="E223" s="114"/>
      <c r="F223" s="114"/>
    </row>
  </sheetData>
  <dataConsolidate topLabels="1">
    <dataRefs count="4">
      <dataRef ref="B3:D108" sheet="Data"/>
      <dataRef ref="E3:G99" sheet="Data"/>
      <dataRef ref="H3:J144" sheet="Data"/>
      <dataRef ref="K3:M151" sheet="Data"/>
    </dataRefs>
  </dataConsolidate>
  <mergeCells count="3">
    <mergeCell ref="A1:F1"/>
    <mergeCell ref="A2:F2"/>
    <mergeCell ref="A5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54"/>
  <sheetViews>
    <sheetView tabSelected="1" workbookViewId="0">
      <selection activeCell="I10" sqref="I10"/>
    </sheetView>
  </sheetViews>
  <sheetFormatPr defaultColWidth="9" defaultRowHeight="17.25" x14ac:dyDescent="0.35"/>
  <cols>
    <col min="1" max="1" width="5" style="63" customWidth="1"/>
    <col min="2" max="2" width="27.125" style="63" customWidth="1"/>
    <col min="3" max="7" width="8.625" style="63" customWidth="1"/>
    <col min="8" max="8" width="12.875" style="114" customWidth="1"/>
    <col min="9" max="9" width="21.75" style="63" customWidth="1"/>
    <col min="10" max="10" width="26.5" style="63" customWidth="1"/>
    <col min="11" max="16384" width="9" style="63"/>
  </cols>
  <sheetData>
    <row r="1" spans="1:10" s="141" customFormat="1" x14ac:dyDescent="0.35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141" customFormat="1" x14ac:dyDescent="0.35">
      <c r="A2" s="179" t="s">
        <v>434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s="141" customFormat="1" ht="7.5" customHeight="1" x14ac:dyDescent="0.35">
      <c r="A3" s="154"/>
      <c r="B3" s="154"/>
      <c r="C3" s="154"/>
      <c r="D3" s="154"/>
      <c r="E3" s="154"/>
      <c r="F3" s="154"/>
      <c r="G3" s="154"/>
      <c r="H3" s="154"/>
      <c r="I3" s="154"/>
      <c r="J3" s="154"/>
    </row>
    <row r="4" spans="1:10" ht="30" x14ac:dyDescent="0.35">
      <c r="A4" s="133" t="s">
        <v>414</v>
      </c>
      <c r="B4" s="131" t="s">
        <v>413</v>
      </c>
      <c r="C4" s="142" t="s">
        <v>4</v>
      </c>
      <c r="D4" s="142" t="s">
        <v>436</v>
      </c>
      <c r="E4" s="142" t="s">
        <v>435</v>
      </c>
      <c r="F4" s="142" t="s">
        <v>437</v>
      </c>
      <c r="G4" s="142" t="s">
        <v>438</v>
      </c>
      <c r="H4" s="143" t="s">
        <v>6</v>
      </c>
      <c r="I4" s="155" t="s">
        <v>7</v>
      </c>
      <c r="J4" s="143" t="s">
        <v>8</v>
      </c>
    </row>
    <row r="5" spans="1:10" ht="15.75" x14ac:dyDescent="0.35">
      <c r="A5" s="131" t="s">
        <v>19</v>
      </c>
      <c r="B5" s="132" t="s">
        <v>556</v>
      </c>
      <c r="C5" s="132"/>
      <c r="D5" s="132"/>
      <c r="E5" s="132"/>
      <c r="F5" s="132"/>
      <c r="G5" s="132"/>
      <c r="H5" s="134"/>
      <c r="I5" s="156"/>
      <c r="J5" s="134"/>
    </row>
    <row r="6" spans="1:10" ht="15.75" x14ac:dyDescent="0.35">
      <c r="A6" s="134">
        <v>1</v>
      </c>
      <c r="B6" s="137" t="s">
        <v>603</v>
      </c>
      <c r="C6" s="146" t="s">
        <v>534</v>
      </c>
      <c r="D6" s="147">
        <f>ROUND(26.44276076032,0)</f>
        <v>26</v>
      </c>
      <c r="E6" s="147">
        <f>ROUND(65.672764,0)</f>
        <v>66</v>
      </c>
      <c r="F6" s="147">
        <f>ROUND(152.367657103082,0)</f>
        <v>152</v>
      </c>
      <c r="G6" s="147">
        <f>ROUND(75.9781144415873,0)</f>
        <v>76</v>
      </c>
      <c r="H6" s="147">
        <f>SUM(D6:G6)</f>
        <v>320</v>
      </c>
      <c r="I6" s="157"/>
      <c r="J6" s="146">
        <f>ROUND((H6*I6),0)</f>
        <v>0</v>
      </c>
    </row>
    <row r="7" spans="1:10" ht="15.75" x14ac:dyDescent="0.35">
      <c r="A7" s="134">
        <v>2</v>
      </c>
      <c r="B7" s="134" t="s">
        <v>58</v>
      </c>
      <c r="C7" s="146" t="s">
        <v>374</v>
      </c>
      <c r="D7" s="146"/>
      <c r="E7" s="146"/>
      <c r="F7" s="147">
        <v>7.7150056561085965</v>
      </c>
      <c r="G7" s="146"/>
      <c r="H7" s="147">
        <f t="shared" ref="H7:H70" si="0">SUM(D7:G7)</f>
        <v>7.7150056561085965</v>
      </c>
      <c r="I7" s="157"/>
      <c r="J7" s="146">
        <f t="shared" ref="J7:J70" si="1">ROUND((H7*I7),0)</f>
        <v>0</v>
      </c>
    </row>
    <row r="8" spans="1:10" ht="15.75" x14ac:dyDescent="0.35">
      <c r="A8" s="134">
        <v>3</v>
      </c>
      <c r="B8" s="132" t="s">
        <v>23</v>
      </c>
      <c r="C8" s="146"/>
      <c r="D8" s="146"/>
      <c r="E8" s="146"/>
      <c r="F8" s="147"/>
      <c r="G8" s="146"/>
      <c r="H8" s="147">
        <f t="shared" si="0"/>
        <v>0</v>
      </c>
      <c r="I8" s="157"/>
      <c r="J8" s="146">
        <f t="shared" si="1"/>
        <v>0</v>
      </c>
    </row>
    <row r="9" spans="1:10" ht="15.75" x14ac:dyDescent="0.35">
      <c r="A9" s="134">
        <v>3.1</v>
      </c>
      <c r="B9" s="134" t="s">
        <v>530</v>
      </c>
      <c r="C9" s="146" t="s">
        <v>25</v>
      </c>
      <c r="D9" s="147">
        <v>0.5</v>
      </c>
      <c r="E9" s="147">
        <v>1</v>
      </c>
      <c r="F9" s="147">
        <v>1</v>
      </c>
      <c r="G9" s="147">
        <v>1</v>
      </c>
      <c r="H9" s="147">
        <f t="shared" si="0"/>
        <v>3.5</v>
      </c>
      <c r="I9" s="157"/>
      <c r="J9" s="146">
        <f t="shared" si="1"/>
        <v>0</v>
      </c>
    </row>
    <row r="10" spans="1:10" ht="15.75" x14ac:dyDescent="0.35">
      <c r="A10" s="134">
        <v>3.2</v>
      </c>
      <c r="B10" s="135" t="s">
        <v>557</v>
      </c>
      <c r="C10" s="146" t="s">
        <v>25</v>
      </c>
      <c r="D10" s="147"/>
      <c r="E10" s="147">
        <v>1</v>
      </c>
      <c r="F10" s="147">
        <v>2</v>
      </c>
      <c r="G10" s="147">
        <v>1</v>
      </c>
      <c r="H10" s="147">
        <f t="shared" si="0"/>
        <v>4</v>
      </c>
      <c r="I10" s="157"/>
      <c r="J10" s="146">
        <f t="shared" si="1"/>
        <v>0</v>
      </c>
    </row>
    <row r="11" spans="1:10" ht="15.75" x14ac:dyDescent="0.35">
      <c r="A11" s="134">
        <v>3.3</v>
      </c>
      <c r="B11" s="134" t="s">
        <v>26</v>
      </c>
      <c r="C11" s="146" t="s">
        <v>25</v>
      </c>
      <c r="D11" s="147"/>
      <c r="E11" s="147">
        <v>1</v>
      </c>
      <c r="F11" s="147">
        <v>3</v>
      </c>
      <c r="G11" s="147">
        <v>1</v>
      </c>
      <c r="H11" s="147">
        <f t="shared" si="0"/>
        <v>5</v>
      </c>
      <c r="I11" s="157"/>
      <c r="J11" s="146">
        <f t="shared" si="1"/>
        <v>0</v>
      </c>
    </row>
    <row r="12" spans="1:10" ht="15.75" x14ac:dyDescent="0.35">
      <c r="A12" s="134">
        <v>3.4</v>
      </c>
      <c r="B12" s="134" t="s">
        <v>27</v>
      </c>
      <c r="C12" s="146" t="s">
        <v>25</v>
      </c>
      <c r="D12" s="147"/>
      <c r="E12" s="147">
        <v>1</v>
      </c>
      <c r="F12" s="147">
        <v>2</v>
      </c>
      <c r="G12" s="147">
        <v>2</v>
      </c>
      <c r="H12" s="147">
        <f t="shared" si="0"/>
        <v>5</v>
      </c>
      <c r="I12" s="157"/>
      <c r="J12" s="146">
        <f t="shared" si="1"/>
        <v>0</v>
      </c>
    </row>
    <row r="13" spans="1:10" ht="15.75" x14ac:dyDescent="0.35">
      <c r="A13" s="134">
        <v>3.5</v>
      </c>
      <c r="B13" s="135" t="s">
        <v>29</v>
      </c>
      <c r="C13" s="146" t="s">
        <v>30</v>
      </c>
      <c r="D13" s="147"/>
      <c r="E13" s="147">
        <v>1</v>
      </c>
      <c r="F13" s="147">
        <v>1</v>
      </c>
      <c r="G13" s="147">
        <v>1</v>
      </c>
      <c r="H13" s="147">
        <f t="shared" si="0"/>
        <v>3</v>
      </c>
      <c r="I13" s="157"/>
      <c r="J13" s="146">
        <f t="shared" si="1"/>
        <v>0</v>
      </c>
    </row>
    <row r="14" spans="1:10" ht="15.75" x14ac:dyDescent="0.35">
      <c r="A14" s="134">
        <v>4</v>
      </c>
      <c r="B14" s="132" t="s">
        <v>31</v>
      </c>
      <c r="C14" s="146"/>
      <c r="D14" s="147"/>
      <c r="E14" s="147"/>
      <c r="F14" s="147"/>
      <c r="G14" s="147"/>
      <c r="H14" s="147">
        <f t="shared" si="0"/>
        <v>0</v>
      </c>
      <c r="I14" s="157"/>
      <c r="J14" s="146">
        <f t="shared" si="1"/>
        <v>0</v>
      </c>
    </row>
    <row r="15" spans="1:10" ht="15.75" x14ac:dyDescent="0.35">
      <c r="A15" s="134">
        <v>4.0999999999999996</v>
      </c>
      <c r="B15" s="140" t="s">
        <v>604</v>
      </c>
      <c r="C15" s="146" t="s">
        <v>25</v>
      </c>
      <c r="D15" s="147">
        <v>21</v>
      </c>
      <c r="E15" s="147">
        <v>35</v>
      </c>
      <c r="F15" s="147">
        <v>250</v>
      </c>
      <c r="G15" s="147">
        <v>1000</v>
      </c>
      <c r="H15" s="147">
        <f t="shared" si="0"/>
        <v>1306</v>
      </c>
      <c r="I15" s="157"/>
      <c r="J15" s="146">
        <f t="shared" si="1"/>
        <v>0</v>
      </c>
    </row>
    <row r="16" spans="1:10" ht="15.75" x14ac:dyDescent="0.35">
      <c r="A16" s="134">
        <v>4.2</v>
      </c>
      <c r="B16" s="140" t="s">
        <v>605</v>
      </c>
      <c r="C16" s="146" t="s">
        <v>25</v>
      </c>
      <c r="D16" s="147"/>
      <c r="E16" s="147"/>
      <c r="F16" s="147">
        <v>184</v>
      </c>
      <c r="G16" s="147">
        <v>35</v>
      </c>
      <c r="H16" s="147">
        <f t="shared" si="0"/>
        <v>219</v>
      </c>
      <c r="I16" s="157"/>
      <c r="J16" s="146">
        <f t="shared" si="1"/>
        <v>0</v>
      </c>
    </row>
    <row r="17" spans="1:10" ht="15.75" x14ac:dyDescent="0.35">
      <c r="A17" s="134">
        <v>4.3</v>
      </c>
      <c r="B17" s="140" t="s">
        <v>606</v>
      </c>
      <c r="C17" s="146" t="s">
        <v>25</v>
      </c>
      <c r="D17" s="147"/>
      <c r="E17" s="147"/>
      <c r="F17" s="147">
        <v>21</v>
      </c>
      <c r="G17" s="147"/>
      <c r="H17" s="147">
        <f t="shared" si="0"/>
        <v>21</v>
      </c>
      <c r="I17" s="157"/>
      <c r="J17" s="146">
        <f t="shared" si="1"/>
        <v>0</v>
      </c>
    </row>
    <row r="18" spans="1:10" ht="15.75" x14ac:dyDescent="0.35">
      <c r="A18" s="134">
        <v>5</v>
      </c>
      <c r="B18" s="134" t="s">
        <v>35</v>
      </c>
      <c r="C18" s="146" t="s">
        <v>25</v>
      </c>
      <c r="D18" s="147">
        <v>0.1822</v>
      </c>
      <c r="E18" s="147">
        <v>0.33372027031969714</v>
      </c>
      <c r="F18" s="147">
        <v>4.332409421942188</v>
      </c>
      <c r="G18" s="147">
        <v>2.5930086831315529</v>
      </c>
      <c r="H18" s="147">
        <f t="shared" si="0"/>
        <v>7.4413383753934372</v>
      </c>
      <c r="I18" s="157"/>
      <c r="J18" s="146">
        <f t="shared" si="1"/>
        <v>0</v>
      </c>
    </row>
    <row r="19" spans="1:10" ht="15.75" x14ac:dyDescent="0.35">
      <c r="A19" s="134">
        <v>6</v>
      </c>
      <c r="B19" s="134" t="s">
        <v>375</v>
      </c>
      <c r="C19" s="146" t="s">
        <v>374</v>
      </c>
      <c r="D19" s="147">
        <v>3.1799999999999997</v>
      </c>
      <c r="E19" s="147">
        <v>3.1799999999999997</v>
      </c>
      <c r="F19" s="146"/>
      <c r="G19" s="147">
        <v>3.1799999999999997</v>
      </c>
      <c r="H19" s="147">
        <f t="shared" si="0"/>
        <v>9.5399999999999991</v>
      </c>
      <c r="I19" s="157"/>
      <c r="J19" s="146">
        <f t="shared" si="1"/>
        <v>0</v>
      </c>
    </row>
    <row r="20" spans="1:10" ht="15.75" x14ac:dyDescent="0.35">
      <c r="A20" s="134">
        <v>7</v>
      </c>
      <c r="B20" s="134" t="s">
        <v>416</v>
      </c>
      <c r="C20" s="146" t="s">
        <v>374</v>
      </c>
      <c r="D20" s="147">
        <v>39.930000000000007</v>
      </c>
      <c r="E20" s="146"/>
      <c r="F20" s="146"/>
      <c r="G20" s="146"/>
      <c r="H20" s="147">
        <f t="shared" si="0"/>
        <v>39.930000000000007</v>
      </c>
      <c r="I20" s="157"/>
      <c r="J20" s="146">
        <f t="shared" si="1"/>
        <v>0</v>
      </c>
    </row>
    <row r="21" spans="1:10" ht="15.75" x14ac:dyDescent="0.35">
      <c r="A21" s="134">
        <v>8</v>
      </c>
      <c r="B21" s="134" t="s">
        <v>453</v>
      </c>
      <c r="C21" s="146" t="s">
        <v>374</v>
      </c>
      <c r="D21" s="146"/>
      <c r="E21" s="146"/>
      <c r="F21" s="146"/>
      <c r="G21" s="147">
        <v>10.555751316061704</v>
      </c>
      <c r="H21" s="147">
        <f t="shared" si="0"/>
        <v>10.555751316061704</v>
      </c>
      <c r="I21" s="157"/>
      <c r="J21" s="146">
        <f t="shared" si="1"/>
        <v>0</v>
      </c>
    </row>
    <row r="22" spans="1:10" ht="15.75" x14ac:dyDescent="0.35">
      <c r="A22" s="134">
        <v>9</v>
      </c>
      <c r="B22" s="134" t="s">
        <v>49</v>
      </c>
      <c r="C22" s="146" t="s">
        <v>532</v>
      </c>
      <c r="D22" s="146"/>
      <c r="E22" s="146"/>
      <c r="F22" s="146"/>
      <c r="G22" s="147">
        <v>31.694797861775459</v>
      </c>
      <c r="H22" s="147">
        <f t="shared" si="0"/>
        <v>31.694797861775459</v>
      </c>
      <c r="I22" s="157"/>
      <c r="J22" s="146">
        <f t="shared" si="1"/>
        <v>0</v>
      </c>
    </row>
    <row r="23" spans="1:10" ht="15.75" x14ac:dyDescent="0.35">
      <c r="A23" s="134">
        <v>10</v>
      </c>
      <c r="B23" s="134" t="s">
        <v>443</v>
      </c>
      <c r="C23" s="146" t="s">
        <v>532</v>
      </c>
      <c r="D23" s="146"/>
      <c r="E23" s="147">
        <v>39.930000000000007</v>
      </c>
      <c r="F23" s="147">
        <v>19.965000000000003</v>
      </c>
      <c r="G23" s="147">
        <v>39.930000000000007</v>
      </c>
      <c r="H23" s="147">
        <f t="shared" si="0"/>
        <v>99.825000000000017</v>
      </c>
      <c r="I23" s="157"/>
      <c r="J23" s="146">
        <f t="shared" si="1"/>
        <v>0</v>
      </c>
    </row>
    <row r="24" spans="1:10" ht="15.75" x14ac:dyDescent="0.35">
      <c r="A24" s="134">
        <v>11</v>
      </c>
      <c r="B24" s="134" t="s">
        <v>63</v>
      </c>
      <c r="C24" s="146" t="s">
        <v>535</v>
      </c>
      <c r="D24" s="146"/>
      <c r="E24" s="146"/>
      <c r="F24" s="147">
        <v>1.7168000000000001</v>
      </c>
      <c r="G24" s="146"/>
      <c r="H24" s="147">
        <f t="shared" si="0"/>
        <v>1.7168000000000001</v>
      </c>
      <c r="I24" s="157"/>
      <c r="J24" s="146">
        <f t="shared" si="1"/>
        <v>0</v>
      </c>
    </row>
    <row r="25" spans="1:10" ht="15.75" x14ac:dyDescent="0.35">
      <c r="A25" s="134">
        <v>12</v>
      </c>
      <c r="B25" s="134" t="s">
        <v>382</v>
      </c>
      <c r="C25" s="146" t="s">
        <v>535</v>
      </c>
      <c r="D25" s="146"/>
      <c r="E25" s="146"/>
      <c r="F25" s="147">
        <v>2.3423999999999996</v>
      </c>
      <c r="G25" s="146"/>
      <c r="H25" s="147">
        <f t="shared" si="0"/>
        <v>2.3423999999999996</v>
      </c>
      <c r="I25" s="157"/>
      <c r="J25" s="146">
        <f t="shared" si="1"/>
        <v>0</v>
      </c>
    </row>
    <row r="26" spans="1:10" ht="15.75" x14ac:dyDescent="0.35">
      <c r="A26" s="134">
        <v>13</v>
      </c>
      <c r="B26" s="134" t="s">
        <v>455</v>
      </c>
      <c r="C26" s="146" t="s">
        <v>532</v>
      </c>
      <c r="D26" s="146"/>
      <c r="E26" s="146"/>
      <c r="F26" s="146"/>
      <c r="G26" s="147">
        <v>0.27771679057733772</v>
      </c>
      <c r="H26" s="147">
        <f t="shared" si="0"/>
        <v>0.27771679057733772</v>
      </c>
      <c r="I26" s="157"/>
      <c r="J26" s="146">
        <f t="shared" si="1"/>
        <v>0</v>
      </c>
    </row>
    <row r="27" spans="1:10" ht="15.75" x14ac:dyDescent="0.35">
      <c r="A27" s="134">
        <v>14</v>
      </c>
      <c r="B27" s="134" t="s">
        <v>66</v>
      </c>
      <c r="C27" s="146" t="s">
        <v>535</v>
      </c>
      <c r="D27" s="146"/>
      <c r="E27" s="146"/>
      <c r="F27" s="146"/>
      <c r="G27" s="147">
        <v>0.83315037173201323</v>
      </c>
      <c r="H27" s="147">
        <f t="shared" si="0"/>
        <v>0.83315037173201323</v>
      </c>
      <c r="I27" s="157"/>
      <c r="J27" s="146">
        <f t="shared" si="1"/>
        <v>0</v>
      </c>
    </row>
    <row r="28" spans="1:10" ht="15.75" x14ac:dyDescent="0.35">
      <c r="A28" s="134">
        <v>15</v>
      </c>
      <c r="B28" s="134" t="s">
        <v>50</v>
      </c>
      <c r="C28" s="146" t="s">
        <v>25</v>
      </c>
      <c r="D28" s="146"/>
      <c r="E28" s="146"/>
      <c r="F28" s="147">
        <v>37.146150000000006</v>
      </c>
      <c r="G28" s="147">
        <v>6.3364725057288309</v>
      </c>
      <c r="H28" s="147">
        <f t="shared" si="0"/>
        <v>43.482622505728834</v>
      </c>
      <c r="I28" s="157"/>
      <c r="J28" s="146">
        <f t="shared" si="1"/>
        <v>0</v>
      </c>
    </row>
    <row r="29" spans="1:10" ht="15.75" x14ac:dyDescent="0.35">
      <c r="A29" s="134">
        <v>16</v>
      </c>
      <c r="B29" s="134" t="s">
        <v>426</v>
      </c>
      <c r="C29" s="146" t="s">
        <v>25</v>
      </c>
      <c r="D29" s="147">
        <v>2.0005121280000003E-2</v>
      </c>
      <c r="E29" s="146"/>
      <c r="F29" s="146"/>
      <c r="G29" s="146"/>
      <c r="H29" s="147">
        <f t="shared" si="0"/>
        <v>2.0005121280000003E-2</v>
      </c>
      <c r="I29" s="157"/>
      <c r="J29" s="146">
        <f t="shared" si="1"/>
        <v>0</v>
      </c>
    </row>
    <row r="30" spans="1:10" ht="15.75" x14ac:dyDescent="0.35">
      <c r="A30" s="134">
        <v>17</v>
      </c>
      <c r="B30" s="134" t="s">
        <v>376</v>
      </c>
      <c r="C30" s="146" t="s">
        <v>374</v>
      </c>
      <c r="D30" s="146"/>
      <c r="E30" s="147"/>
      <c r="F30" s="146"/>
      <c r="G30" s="147">
        <v>35</v>
      </c>
      <c r="H30" s="147">
        <f t="shared" si="0"/>
        <v>35</v>
      </c>
      <c r="I30" s="157"/>
      <c r="J30" s="146">
        <f t="shared" si="1"/>
        <v>0</v>
      </c>
    </row>
    <row r="31" spans="1:10" ht="15.75" x14ac:dyDescent="0.35">
      <c r="A31" s="134">
        <v>18</v>
      </c>
      <c r="B31" s="134" t="s">
        <v>36</v>
      </c>
      <c r="C31" s="146" t="s">
        <v>25</v>
      </c>
      <c r="D31" s="146"/>
      <c r="E31" s="147">
        <v>175</v>
      </c>
      <c r="F31" s="146"/>
      <c r="G31" s="146"/>
      <c r="H31" s="147">
        <f t="shared" si="0"/>
        <v>175</v>
      </c>
      <c r="I31" s="157"/>
      <c r="J31" s="146">
        <f t="shared" si="1"/>
        <v>0</v>
      </c>
    </row>
    <row r="32" spans="1:10" ht="15.75" x14ac:dyDescent="0.35">
      <c r="A32" s="134">
        <v>19</v>
      </c>
      <c r="B32" s="134" t="s">
        <v>38</v>
      </c>
      <c r="C32" s="146" t="s">
        <v>379</v>
      </c>
      <c r="D32" s="146"/>
      <c r="E32" s="147">
        <v>12</v>
      </c>
      <c r="F32" s="146"/>
      <c r="G32" s="146"/>
      <c r="H32" s="147">
        <f t="shared" si="0"/>
        <v>12</v>
      </c>
      <c r="I32" s="157"/>
      <c r="J32" s="146">
        <f t="shared" si="1"/>
        <v>0</v>
      </c>
    </row>
    <row r="33" spans="1:10" ht="18.75" customHeight="1" x14ac:dyDescent="0.35">
      <c r="A33" s="134">
        <v>20</v>
      </c>
      <c r="B33" s="134" t="s">
        <v>40</v>
      </c>
      <c r="C33" s="146" t="s">
        <v>379</v>
      </c>
      <c r="D33" s="146"/>
      <c r="E33" s="147">
        <v>2.5</v>
      </c>
      <c r="F33" s="146"/>
      <c r="G33" s="146"/>
      <c r="H33" s="147">
        <f t="shared" si="0"/>
        <v>2.5</v>
      </c>
      <c r="I33" s="157"/>
      <c r="J33" s="146">
        <f t="shared" si="1"/>
        <v>0</v>
      </c>
    </row>
    <row r="34" spans="1:10" ht="15.75" x14ac:dyDescent="0.35">
      <c r="A34" s="134">
        <v>21</v>
      </c>
      <c r="B34" s="134" t="s">
        <v>383</v>
      </c>
      <c r="C34" s="146" t="s">
        <v>374</v>
      </c>
      <c r="D34" s="146"/>
      <c r="E34" s="146"/>
      <c r="F34" s="147">
        <v>4.8093325791855204</v>
      </c>
      <c r="G34" s="146"/>
      <c r="H34" s="147">
        <f t="shared" si="0"/>
        <v>4.8093325791855204</v>
      </c>
      <c r="I34" s="157"/>
      <c r="J34" s="146">
        <f t="shared" si="1"/>
        <v>0</v>
      </c>
    </row>
    <row r="35" spans="1:10" ht="15.75" x14ac:dyDescent="0.35">
      <c r="A35" s="134">
        <v>22</v>
      </c>
      <c r="B35" s="134" t="s">
        <v>69</v>
      </c>
      <c r="C35" s="146" t="s">
        <v>379</v>
      </c>
      <c r="D35" s="146"/>
      <c r="E35" s="146"/>
      <c r="F35" s="147">
        <v>13</v>
      </c>
      <c r="G35" s="146"/>
      <c r="H35" s="147">
        <f t="shared" si="0"/>
        <v>13</v>
      </c>
      <c r="I35" s="157"/>
      <c r="J35" s="146">
        <f t="shared" si="1"/>
        <v>0</v>
      </c>
    </row>
    <row r="36" spans="1:10" ht="15.75" x14ac:dyDescent="0.35">
      <c r="A36" s="134">
        <v>23</v>
      </c>
      <c r="B36" s="134" t="s">
        <v>71</v>
      </c>
      <c r="C36" s="146" t="s">
        <v>379</v>
      </c>
      <c r="D36" s="146"/>
      <c r="E36" s="146"/>
      <c r="F36" s="147">
        <v>5.1958333333333337</v>
      </c>
      <c r="G36" s="146"/>
      <c r="H36" s="147">
        <f t="shared" si="0"/>
        <v>5.1958333333333337</v>
      </c>
      <c r="I36" s="157"/>
      <c r="J36" s="146">
        <f t="shared" si="1"/>
        <v>0</v>
      </c>
    </row>
    <row r="37" spans="1:10" ht="15.75" x14ac:dyDescent="0.35">
      <c r="A37" s="134">
        <v>24</v>
      </c>
      <c r="B37" s="134" t="s">
        <v>70</v>
      </c>
      <c r="C37" s="146" t="s">
        <v>379</v>
      </c>
      <c r="D37" s="146"/>
      <c r="E37" s="146"/>
      <c r="F37" s="147">
        <v>6.0095871040723985</v>
      </c>
      <c r="G37" s="146"/>
      <c r="H37" s="147">
        <f t="shared" si="0"/>
        <v>6.0095871040723985</v>
      </c>
      <c r="I37" s="157"/>
      <c r="J37" s="146">
        <f t="shared" si="1"/>
        <v>0</v>
      </c>
    </row>
    <row r="38" spans="1:10" ht="15.75" x14ac:dyDescent="0.35">
      <c r="A38" s="134">
        <v>25</v>
      </c>
      <c r="B38" s="134" t="s">
        <v>72</v>
      </c>
      <c r="C38" s="146" t="s">
        <v>379</v>
      </c>
      <c r="D38" s="146"/>
      <c r="E38" s="146"/>
      <c r="F38" s="147">
        <v>7.1990290346907999</v>
      </c>
      <c r="G38" s="146"/>
      <c r="H38" s="147">
        <f t="shared" si="0"/>
        <v>7.1990290346907999</v>
      </c>
      <c r="I38" s="157"/>
      <c r="J38" s="146">
        <f t="shared" si="1"/>
        <v>0</v>
      </c>
    </row>
    <row r="39" spans="1:10" ht="15.75" x14ac:dyDescent="0.35">
      <c r="A39" s="134">
        <v>26</v>
      </c>
      <c r="B39" s="134" t="s">
        <v>73</v>
      </c>
      <c r="C39" s="146" t="s">
        <v>379</v>
      </c>
      <c r="D39" s="146"/>
      <c r="E39" s="146"/>
      <c r="F39" s="147">
        <v>2.5979166666666669</v>
      </c>
      <c r="G39" s="146"/>
      <c r="H39" s="147">
        <f t="shared" si="0"/>
        <v>2.5979166666666669</v>
      </c>
      <c r="I39" s="157"/>
      <c r="J39" s="146">
        <f t="shared" si="1"/>
        <v>0</v>
      </c>
    </row>
    <row r="40" spans="1:10" ht="15.75" x14ac:dyDescent="0.35">
      <c r="A40" s="134">
        <v>27</v>
      </c>
      <c r="B40" s="134" t="s">
        <v>74</v>
      </c>
      <c r="C40" s="146" t="s">
        <v>379</v>
      </c>
      <c r="D40" s="146"/>
      <c r="E40" s="146"/>
      <c r="F40" s="147">
        <v>3.0027149321266968</v>
      </c>
      <c r="G40" s="146"/>
      <c r="H40" s="147">
        <f t="shared" si="0"/>
        <v>3.0027149321266968</v>
      </c>
      <c r="I40" s="157"/>
      <c r="J40" s="146">
        <f t="shared" si="1"/>
        <v>0</v>
      </c>
    </row>
    <row r="41" spans="1:10" ht="15.75" x14ac:dyDescent="0.35">
      <c r="A41" s="134">
        <v>28</v>
      </c>
      <c r="B41" s="134" t="s">
        <v>75</v>
      </c>
      <c r="C41" s="146" t="s">
        <v>379</v>
      </c>
      <c r="D41" s="146"/>
      <c r="E41" s="146"/>
      <c r="F41" s="147">
        <v>1.0036764705882353</v>
      </c>
      <c r="G41" s="146"/>
      <c r="H41" s="147">
        <f t="shared" si="0"/>
        <v>1.0036764705882353</v>
      </c>
      <c r="I41" s="157"/>
      <c r="J41" s="146">
        <f t="shared" si="1"/>
        <v>0</v>
      </c>
    </row>
    <row r="42" spans="1:10" ht="15.75" x14ac:dyDescent="0.35">
      <c r="A42" s="134">
        <v>29</v>
      </c>
      <c r="B42" s="134" t="s">
        <v>384</v>
      </c>
      <c r="C42" s="146" t="s">
        <v>379</v>
      </c>
      <c r="D42" s="146"/>
      <c r="E42" s="146"/>
      <c r="F42" s="147">
        <v>2.5979166666666669</v>
      </c>
      <c r="G42" s="146"/>
      <c r="H42" s="147">
        <f t="shared" si="0"/>
        <v>2.5979166666666669</v>
      </c>
      <c r="I42" s="157"/>
      <c r="J42" s="146">
        <f t="shared" si="1"/>
        <v>0</v>
      </c>
    </row>
    <row r="43" spans="1:10" ht="15.75" x14ac:dyDescent="0.35">
      <c r="A43" s="134">
        <v>30</v>
      </c>
      <c r="B43" s="134" t="s">
        <v>76</v>
      </c>
      <c r="C43" s="146" t="s">
        <v>379</v>
      </c>
      <c r="D43" s="146"/>
      <c r="E43" s="146"/>
      <c r="F43" s="147">
        <v>2.0031957013574662</v>
      </c>
      <c r="G43" s="146"/>
      <c r="H43" s="147">
        <f t="shared" si="0"/>
        <v>2.0031957013574662</v>
      </c>
      <c r="I43" s="157"/>
      <c r="J43" s="146">
        <f t="shared" si="1"/>
        <v>0</v>
      </c>
    </row>
    <row r="44" spans="1:10" ht="15.75" x14ac:dyDescent="0.35">
      <c r="A44" s="134">
        <v>31</v>
      </c>
      <c r="B44" s="134" t="s">
        <v>385</v>
      </c>
      <c r="C44" s="146" t="s">
        <v>379</v>
      </c>
      <c r="D44" s="146"/>
      <c r="E44" s="146"/>
      <c r="F44" s="147">
        <v>1.0036764705882353</v>
      </c>
      <c r="G44" s="146"/>
      <c r="H44" s="147">
        <f t="shared" si="0"/>
        <v>1.0036764705882353</v>
      </c>
      <c r="I44" s="157"/>
      <c r="J44" s="146">
        <f t="shared" si="1"/>
        <v>0</v>
      </c>
    </row>
    <row r="45" spans="1:10" ht="45" x14ac:dyDescent="0.35">
      <c r="A45" s="134">
        <v>32</v>
      </c>
      <c r="B45" s="139" t="s">
        <v>79</v>
      </c>
      <c r="C45" s="146" t="s">
        <v>379</v>
      </c>
      <c r="D45" s="146"/>
      <c r="E45" s="146">
        <v>6</v>
      </c>
      <c r="F45" s="147"/>
      <c r="G45" s="146">
        <v>9</v>
      </c>
      <c r="H45" s="147">
        <f t="shared" si="0"/>
        <v>15</v>
      </c>
      <c r="I45" s="157"/>
      <c r="J45" s="146">
        <f t="shared" si="1"/>
        <v>0</v>
      </c>
    </row>
    <row r="46" spans="1:10" ht="15.75" x14ac:dyDescent="0.35">
      <c r="A46" s="134">
        <v>33</v>
      </c>
      <c r="B46" s="137" t="s">
        <v>607</v>
      </c>
      <c r="C46" s="146" t="s">
        <v>379</v>
      </c>
      <c r="D46" s="146"/>
      <c r="E46" s="146"/>
      <c r="F46" s="147">
        <v>0.67545833333333349</v>
      </c>
      <c r="G46" s="146"/>
      <c r="H46" s="147">
        <f t="shared" si="0"/>
        <v>0.67545833333333349</v>
      </c>
      <c r="I46" s="157"/>
      <c r="J46" s="146">
        <f t="shared" si="1"/>
        <v>0</v>
      </c>
    </row>
    <row r="47" spans="1:10" ht="15.75" x14ac:dyDescent="0.35">
      <c r="A47" s="131"/>
      <c r="B47" s="132" t="s">
        <v>608</v>
      </c>
      <c r="C47" s="146"/>
      <c r="D47" s="147"/>
      <c r="E47" s="146"/>
      <c r="F47" s="146"/>
      <c r="G47" s="146"/>
      <c r="H47" s="147">
        <f t="shared" si="0"/>
        <v>0</v>
      </c>
      <c r="I47" s="157"/>
      <c r="J47" s="146">
        <f t="shared" si="1"/>
        <v>0</v>
      </c>
    </row>
    <row r="48" spans="1:10" s="128" customFormat="1" ht="15.75" x14ac:dyDescent="0.35">
      <c r="A48" s="136">
        <v>34</v>
      </c>
      <c r="B48" s="137" t="s">
        <v>609</v>
      </c>
      <c r="C48" s="148" t="s">
        <v>532</v>
      </c>
      <c r="D48" s="149">
        <f>ROUND(412.5,0)</f>
        <v>413</v>
      </c>
      <c r="E48" s="149">
        <v>332</v>
      </c>
      <c r="F48" s="149">
        <v>330</v>
      </c>
      <c r="G48" s="149">
        <v>193</v>
      </c>
      <c r="H48" s="147">
        <f t="shared" si="0"/>
        <v>1268</v>
      </c>
      <c r="I48" s="158"/>
      <c r="J48" s="146">
        <f t="shared" si="1"/>
        <v>0</v>
      </c>
    </row>
    <row r="49" spans="1:10" s="128" customFormat="1" ht="15.75" x14ac:dyDescent="0.35">
      <c r="A49" s="136">
        <v>35</v>
      </c>
      <c r="B49" s="137" t="s">
        <v>610</v>
      </c>
      <c r="C49" s="148" t="s">
        <v>532</v>
      </c>
      <c r="D49" s="148"/>
      <c r="E49" s="148"/>
      <c r="F49" s="149"/>
      <c r="G49" s="148"/>
      <c r="H49" s="147">
        <f t="shared" si="0"/>
        <v>0</v>
      </c>
      <c r="I49" s="158"/>
      <c r="J49" s="146">
        <f t="shared" si="1"/>
        <v>0</v>
      </c>
    </row>
    <row r="50" spans="1:10" s="128" customFormat="1" ht="15.75" x14ac:dyDescent="0.35">
      <c r="A50" s="136">
        <v>36</v>
      </c>
      <c r="B50" s="137" t="s">
        <v>611</v>
      </c>
      <c r="C50" s="148" t="s">
        <v>532</v>
      </c>
      <c r="D50" s="148"/>
      <c r="E50" s="148"/>
      <c r="F50" s="148"/>
      <c r="G50" s="149"/>
      <c r="H50" s="147">
        <f t="shared" si="0"/>
        <v>0</v>
      </c>
      <c r="I50" s="158"/>
      <c r="J50" s="146">
        <f t="shared" si="1"/>
        <v>0</v>
      </c>
    </row>
    <row r="51" spans="1:10" s="128" customFormat="1" ht="15.75" x14ac:dyDescent="0.35">
      <c r="A51" s="136">
        <v>37</v>
      </c>
      <c r="B51" s="137" t="s">
        <v>612</v>
      </c>
      <c r="C51" s="148" t="s">
        <v>532</v>
      </c>
      <c r="D51" s="149">
        <f>ROUND(660.5,0)</f>
        <v>661</v>
      </c>
      <c r="E51" s="148"/>
      <c r="F51" s="148"/>
      <c r="G51" s="148">
        <v>366</v>
      </c>
      <c r="H51" s="147">
        <f t="shared" si="0"/>
        <v>1027</v>
      </c>
      <c r="I51" s="158"/>
      <c r="J51" s="146">
        <f t="shared" si="1"/>
        <v>0</v>
      </c>
    </row>
    <row r="52" spans="1:10" s="71" customFormat="1" ht="15.75" x14ac:dyDescent="0.35">
      <c r="A52" s="136">
        <v>38</v>
      </c>
      <c r="B52" s="136" t="s">
        <v>613</v>
      </c>
      <c r="C52" s="148" t="s">
        <v>532</v>
      </c>
      <c r="D52" s="149">
        <v>6</v>
      </c>
      <c r="E52" s="149">
        <v>112.00000000000001</v>
      </c>
      <c r="F52" s="148"/>
      <c r="G52" s="149">
        <v>6</v>
      </c>
      <c r="H52" s="147">
        <f t="shared" si="0"/>
        <v>124.00000000000001</v>
      </c>
      <c r="I52" s="158"/>
      <c r="J52" s="146">
        <f t="shared" si="1"/>
        <v>0</v>
      </c>
    </row>
    <row r="53" spans="1:10" s="71" customFormat="1" ht="15.75" x14ac:dyDescent="0.35">
      <c r="A53" s="136">
        <v>39</v>
      </c>
      <c r="B53" s="136" t="s">
        <v>614</v>
      </c>
      <c r="C53" s="148" t="s">
        <v>532</v>
      </c>
      <c r="D53" s="148"/>
      <c r="E53" s="149">
        <f>ROUND(330.5,0)</f>
        <v>331</v>
      </c>
      <c r="F53" s="148"/>
      <c r="G53" s="149">
        <v>1</v>
      </c>
      <c r="H53" s="147">
        <f t="shared" si="0"/>
        <v>332</v>
      </c>
      <c r="I53" s="158"/>
      <c r="J53" s="146">
        <f t="shared" si="1"/>
        <v>0</v>
      </c>
    </row>
    <row r="54" spans="1:10" s="71" customFormat="1" ht="15.75" x14ac:dyDescent="0.35">
      <c r="A54" s="136">
        <v>40</v>
      </c>
      <c r="B54" s="136" t="s">
        <v>615</v>
      </c>
      <c r="C54" s="148" t="s">
        <v>532</v>
      </c>
      <c r="D54" s="149">
        <f>ROUND(1.5,0)</f>
        <v>2</v>
      </c>
      <c r="E54" s="149">
        <f>ROUND(17.54,0)</f>
        <v>18</v>
      </c>
      <c r="F54" s="148"/>
      <c r="G54" s="149">
        <f>ROUND(3.5,0)</f>
        <v>4</v>
      </c>
      <c r="H54" s="147">
        <f t="shared" si="0"/>
        <v>24</v>
      </c>
      <c r="I54" s="158"/>
      <c r="J54" s="146">
        <f t="shared" si="1"/>
        <v>0</v>
      </c>
    </row>
    <row r="55" spans="1:10" s="128" customFormat="1" ht="15.75" x14ac:dyDescent="0.35">
      <c r="A55" s="136"/>
      <c r="B55" s="133" t="s">
        <v>558</v>
      </c>
      <c r="C55" s="148"/>
      <c r="D55" s="149"/>
      <c r="E55" s="149"/>
      <c r="F55" s="149"/>
      <c r="G55" s="149"/>
      <c r="H55" s="147">
        <f t="shared" si="0"/>
        <v>0</v>
      </c>
      <c r="I55" s="158"/>
      <c r="J55" s="146">
        <f t="shared" si="1"/>
        <v>0</v>
      </c>
    </row>
    <row r="56" spans="1:10" ht="33" customHeight="1" x14ac:dyDescent="0.35">
      <c r="A56" s="136">
        <v>41</v>
      </c>
      <c r="B56" s="137" t="s">
        <v>529</v>
      </c>
      <c r="C56" s="146" t="s">
        <v>379</v>
      </c>
      <c r="D56" s="147">
        <v>1</v>
      </c>
      <c r="E56" s="147">
        <v>1</v>
      </c>
      <c r="F56" s="147">
        <v>0</v>
      </c>
      <c r="G56" s="147">
        <v>2</v>
      </c>
      <c r="H56" s="147">
        <f t="shared" si="0"/>
        <v>4</v>
      </c>
      <c r="I56" s="157"/>
      <c r="J56" s="146">
        <f t="shared" si="1"/>
        <v>0</v>
      </c>
    </row>
    <row r="57" spans="1:10" ht="15.75" x14ac:dyDescent="0.35">
      <c r="A57" s="131"/>
      <c r="B57" s="132" t="s">
        <v>559</v>
      </c>
      <c r="C57" s="146"/>
      <c r="D57" s="146"/>
      <c r="E57" s="146"/>
      <c r="F57" s="147"/>
      <c r="G57" s="146"/>
      <c r="H57" s="147">
        <f t="shared" si="0"/>
        <v>0</v>
      </c>
      <c r="I57" s="157"/>
      <c r="J57" s="146">
        <f t="shared" si="1"/>
        <v>0</v>
      </c>
    </row>
    <row r="58" spans="1:10" ht="15.75" x14ac:dyDescent="0.35">
      <c r="A58" s="134">
        <v>42</v>
      </c>
      <c r="B58" s="134" t="s">
        <v>96</v>
      </c>
      <c r="C58" s="146" t="s">
        <v>532</v>
      </c>
      <c r="D58" s="147">
        <v>18.600000000000001</v>
      </c>
      <c r="E58" s="147">
        <v>9.6</v>
      </c>
      <c r="F58" s="147">
        <v>6</v>
      </c>
      <c r="G58" s="147">
        <v>8.51</v>
      </c>
      <c r="H58" s="147">
        <f t="shared" si="0"/>
        <v>42.71</v>
      </c>
      <c r="I58" s="157"/>
      <c r="J58" s="146">
        <f t="shared" si="1"/>
        <v>0</v>
      </c>
    </row>
    <row r="59" spans="1:10" ht="15.75" x14ac:dyDescent="0.35">
      <c r="A59" s="134">
        <v>43</v>
      </c>
      <c r="B59" s="134" t="s">
        <v>97</v>
      </c>
      <c r="C59" s="146" t="s">
        <v>532</v>
      </c>
      <c r="D59" s="146"/>
      <c r="E59" s="147">
        <v>0</v>
      </c>
      <c r="F59" s="147">
        <v>0</v>
      </c>
      <c r="G59" s="147">
        <v>0</v>
      </c>
      <c r="H59" s="147">
        <f t="shared" si="0"/>
        <v>0</v>
      </c>
      <c r="I59" s="157"/>
      <c r="J59" s="146">
        <f t="shared" si="1"/>
        <v>0</v>
      </c>
    </row>
    <row r="60" spans="1:10" ht="15.75" x14ac:dyDescent="0.35">
      <c r="A60" s="134">
        <v>44</v>
      </c>
      <c r="B60" s="134" t="s">
        <v>98</v>
      </c>
      <c r="C60" s="146" t="s">
        <v>532</v>
      </c>
      <c r="D60" s="147">
        <v>1.4</v>
      </c>
      <c r="E60" s="146"/>
      <c r="F60" s="146"/>
      <c r="G60" s="147">
        <v>4.0999999999999996</v>
      </c>
      <c r="H60" s="147">
        <f t="shared" si="0"/>
        <v>5.5</v>
      </c>
      <c r="I60" s="157"/>
      <c r="J60" s="146">
        <f t="shared" si="1"/>
        <v>0</v>
      </c>
    </row>
    <row r="61" spans="1:10" ht="15.75" x14ac:dyDescent="0.35">
      <c r="A61" s="134">
        <v>45</v>
      </c>
      <c r="B61" s="134" t="s">
        <v>424</v>
      </c>
      <c r="C61" s="146" t="s">
        <v>532</v>
      </c>
      <c r="D61" s="146"/>
      <c r="E61" s="147">
        <v>4.4000000000000004</v>
      </c>
      <c r="F61" s="146"/>
      <c r="G61" s="146"/>
      <c r="H61" s="147">
        <f t="shared" si="0"/>
        <v>4.4000000000000004</v>
      </c>
      <c r="I61" s="157"/>
      <c r="J61" s="146">
        <f t="shared" si="1"/>
        <v>0</v>
      </c>
    </row>
    <row r="62" spans="1:10" ht="15.75" x14ac:dyDescent="0.35">
      <c r="A62" s="134">
        <v>46</v>
      </c>
      <c r="B62" s="134" t="s">
        <v>99</v>
      </c>
      <c r="C62" s="146" t="s">
        <v>532</v>
      </c>
      <c r="D62" s="146"/>
      <c r="E62" s="146"/>
      <c r="F62" s="146"/>
      <c r="G62" s="147">
        <v>1.75</v>
      </c>
      <c r="H62" s="147">
        <f t="shared" si="0"/>
        <v>1.75</v>
      </c>
      <c r="I62" s="157"/>
      <c r="J62" s="146">
        <f t="shared" si="1"/>
        <v>0</v>
      </c>
    </row>
    <row r="63" spans="1:10" ht="15.75" x14ac:dyDescent="0.35">
      <c r="A63" s="134">
        <v>47</v>
      </c>
      <c r="B63" s="138" t="s">
        <v>100</v>
      </c>
      <c r="C63" s="146" t="s">
        <v>532</v>
      </c>
      <c r="D63" s="147">
        <v>2</v>
      </c>
      <c r="E63" s="147">
        <v>2</v>
      </c>
      <c r="F63" s="146"/>
      <c r="G63" s="147">
        <v>6.5</v>
      </c>
      <c r="H63" s="147">
        <f t="shared" si="0"/>
        <v>10.5</v>
      </c>
      <c r="I63" s="157"/>
      <c r="J63" s="146">
        <f t="shared" si="1"/>
        <v>0</v>
      </c>
    </row>
    <row r="64" spans="1:10" ht="15.75" x14ac:dyDescent="0.35">
      <c r="A64" s="134"/>
      <c r="B64" s="133" t="s">
        <v>560</v>
      </c>
      <c r="C64" s="146"/>
      <c r="D64" s="147"/>
      <c r="E64" s="147"/>
      <c r="F64" s="146"/>
      <c r="G64" s="147"/>
      <c r="H64" s="147">
        <f t="shared" si="0"/>
        <v>0</v>
      </c>
      <c r="I64" s="157"/>
      <c r="J64" s="146">
        <f t="shared" si="1"/>
        <v>0</v>
      </c>
    </row>
    <row r="65" spans="1:10" ht="15.75" x14ac:dyDescent="0.35">
      <c r="A65" s="134">
        <v>48</v>
      </c>
      <c r="B65" s="134" t="s">
        <v>102</v>
      </c>
      <c r="C65" s="146" t="s">
        <v>379</v>
      </c>
      <c r="D65" s="147">
        <v>2</v>
      </c>
      <c r="E65" s="147">
        <v>3</v>
      </c>
      <c r="F65" s="147">
        <v>2</v>
      </c>
      <c r="G65" s="147">
        <v>2</v>
      </c>
      <c r="H65" s="147">
        <f t="shared" si="0"/>
        <v>9</v>
      </c>
      <c r="I65" s="157"/>
      <c r="J65" s="146">
        <f t="shared" si="1"/>
        <v>0</v>
      </c>
    </row>
    <row r="66" spans="1:10" ht="15.75" x14ac:dyDescent="0.35">
      <c r="A66" s="134">
        <v>49</v>
      </c>
      <c r="B66" s="134" t="s">
        <v>103</v>
      </c>
      <c r="C66" s="146" t="s">
        <v>379</v>
      </c>
      <c r="D66" s="146"/>
      <c r="E66" s="147">
        <v>0</v>
      </c>
      <c r="F66" s="147">
        <v>0</v>
      </c>
      <c r="G66" s="146"/>
      <c r="H66" s="147">
        <f t="shared" si="0"/>
        <v>0</v>
      </c>
      <c r="I66" s="157"/>
      <c r="J66" s="146">
        <f t="shared" si="1"/>
        <v>0</v>
      </c>
    </row>
    <row r="67" spans="1:10" ht="15.75" x14ac:dyDescent="0.35">
      <c r="A67" s="134">
        <v>50</v>
      </c>
      <c r="B67" s="134" t="s">
        <v>104</v>
      </c>
      <c r="C67" s="146" t="s">
        <v>379</v>
      </c>
      <c r="D67" s="147">
        <v>2</v>
      </c>
      <c r="E67" s="146"/>
      <c r="F67" s="146"/>
      <c r="G67" s="147">
        <v>3</v>
      </c>
      <c r="H67" s="147">
        <f t="shared" si="0"/>
        <v>5</v>
      </c>
      <c r="I67" s="157"/>
      <c r="J67" s="146">
        <f t="shared" si="1"/>
        <v>0</v>
      </c>
    </row>
    <row r="68" spans="1:10" ht="15.75" x14ac:dyDescent="0.35">
      <c r="A68" s="134">
        <v>51</v>
      </c>
      <c r="B68" s="134" t="s">
        <v>105</v>
      </c>
      <c r="C68" s="146" t="s">
        <v>379</v>
      </c>
      <c r="D68" s="146"/>
      <c r="E68" s="147">
        <v>2</v>
      </c>
      <c r="F68" s="146"/>
      <c r="G68" s="147">
        <v>2</v>
      </c>
      <c r="H68" s="147">
        <f t="shared" si="0"/>
        <v>4</v>
      </c>
      <c r="I68" s="157"/>
      <c r="J68" s="146">
        <f t="shared" si="1"/>
        <v>0</v>
      </c>
    </row>
    <row r="69" spans="1:10" ht="15.75" x14ac:dyDescent="0.35">
      <c r="A69" s="134">
        <v>52</v>
      </c>
      <c r="B69" s="134" t="s">
        <v>106</v>
      </c>
      <c r="C69" s="146" t="s">
        <v>379</v>
      </c>
      <c r="D69" s="146"/>
      <c r="E69" s="147">
        <v>3</v>
      </c>
      <c r="F69" s="146"/>
      <c r="G69" s="146"/>
      <c r="H69" s="147">
        <f t="shared" si="0"/>
        <v>3</v>
      </c>
      <c r="I69" s="157"/>
      <c r="J69" s="146">
        <f t="shared" si="1"/>
        <v>0</v>
      </c>
    </row>
    <row r="70" spans="1:10" ht="15.75" x14ac:dyDescent="0.35">
      <c r="A70" s="134">
        <v>53</v>
      </c>
      <c r="B70" s="134" t="s">
        <v>107</v>
      </c>
      <c r="C70" s="146" t="s">
        <v>379</v>
      </c>
      <c r="D70" s="147">
        <v>1</v>
      </c>
      <c r="E70" s="147">
        <v>1</v>
      </c>
      <c r="F70" s="146"/>
      <c r="G70" s="147">
        <v>2</v>
      </c>
      <c r="H70" s="147">
        <f t="shared" si="0"/>
        <v>4</v>
      </c>
      <c r="I70" s="157"/>
      <c r="J70" s="146">
        <f t="shared" si="1"/>
        <v>0</v>
      </c>
    </row>
    <row r="71" spans="1:10" s="71" customFormat="1" ht="15.75" x14ac:dyDescent="0.35">
      <c r="A71" s="134">
        <v>54</v>
      </c>
      <c r="B71" s="136" t="s">
        <v>616</v>
      </c>
      <c r="C71" s="146" t="s">
        <v>379</v>
      </c>
      <c r="D71" s="149">
        <v>2</v>
      </c>
      <c r="E71" s="149">
        <v>1</v>
      </c>
      <c r="F71" s="149">
        <v>2</v>
      </c>
      <c r="G71" s="149">
        <v>1</v>
      </c>
      <c r="H71" s="147">
        <f t="shared" ref="H71:H134" si="2">SUM(D71:G71)</f>
        <v>6</v>
      </c>
      <c r="I71" s="158"/>
      <c r="J71" s="146">
        <f t="shared" ref="J71:J134" si="3">ROUND((H71*I71),0)</f>
        <v>0</v>
      </c>
    </row>
    <row r="72" spans="1:10" s="71" customFormat="1" ht="15.75" x14ac:dyDescent="0.35">
      <c r="A72" s="134">
        <v>55</v>
      </c>
      <c r="B72" s="136" t="s">
        <v>108</v>
      </c>
      <c r="C72" s="146" t="s">
        <v>379</v>
      </c>
      <c r="D72" s="148">
        <v>1</v>
      </c>
      <c r="E72" s="149">
        <v>2</v>
      </c>
      <c r="F72" s="148">
        <v>1</v>
      </c>
      <c r="G72" s="149">
        <v>2</v>
      </c>
      <c r="H72" s="147">
        <f t="shared" si="2"/>
        <v>6</v>
      </c>
      <c r="I72" s="158"/>
      <c r="J72" s="146">
        <f t="shared" si="3"/>
        <v>0</v>
      </c>
    </row>
    <row r="73" spans="1:10" s="71" customFormat="1" ht="15.75" x14ac:dyDescent="0.35">
      <c r="A73" s="134">
        <v>56</v>
      </c>
      <c r="B73" s="136" t="s">
        <v>109</v>
      </c>
      <c r="C73" s="146" t="s">
        <v>379</v>
      </c>
      <c r="D73" s="148"/>
      <c r="E73" s="149">
        <v>0</v>
      </c>
      <c r="F73" s="148"/>
      <c r="G73" s="148"/>
      <c r="H73" s="147">
        <f t="shared" si="2"/>
        <v>0</v>
      </c>
      <c r="I73" s="158"/>
      <c r="J73" s="146">
        <f t="shared" si="3"/>
        <v>0</v>
      </c>
    </row>
    <row r="74" spans="1:10" s="71" customFormat="1" ht="15.75" x14ac:dyDescent="0.35">
      <c r="A74" s="134">
        <v>57</v>
      </c>
      <c r="B74" s="136" t="s">
        <v>617</v>
      </c>
      <c r="C74" s="146" t="s">
        <v>379</v>
      </c>
      <c r="D74" s="149">
        <v>1</v>
      </c>
      <c r="E74" s="148"/>
      <c r="F74" s="148"/>
      <c r="G74" s="149">
        <v>1</v>
      </c>
      <c r="H74" s="147">
        <f t="shared" si="2"/>
        <v>2</v>
      </c>
      <c r="I74" s="158"/>
      <c r="J74" s="146">
        <f t="shared" si="3"/>
        <v>0</v>
      </c>
    </row>
    <row r="75" spans="1:10" s="71" customFormat="1" ht="15.75" x14ac:dyDescent="0.35">
      <c r="A75" s="134">
        <v>58</v>
      </c>
      <c r="B75" s="136" t="s">
        <v>111</v>
      </c>
      <c r="C75" s="146" t="s">
        <v>379</v>
      </c>
      <c r="D75" s="148"/>
      <c r="E75" s="149">
        <v>1</v>
      </c>
      <c r="F75" s="148"/>
      <c r="G75" s="149">
        <v>1</v>
      </c>
      <c r="H75" s="147">
        <f t="shared" si="2"/>
        <v>2</v>
      </c>
      <c r="I75" s="158"/>
      <c r="J75" s="146">
        <f t="shared" si="3"/>
        <v>0</v>
      </c>
    </row>
    <row r="76" spans="1:10" s="71" customFormat="1" ht="15.75" x14ac:dyDescent="0.35">
      <c r="A76" s="134">
        <v>59</v>
      </c>
      <c r="B76" s="136" t="s">
        <v>112</v>
      </c>
      <c r="C76" s="146" t="s">
        <v>379</v>
      </c>
      <c r="D76" s="148"/>
      <c r="E76" s="149">
        <v>3</v>
      </c>
      <c r="F76" s="148"/>
      <c r="G76" s="148"/>
      <c r="H76" s="147">
        <f t="shared" si="2"/>
        <v>3</v>
      </c>
      <c r="I76" s="158"/>
      <c r="J76" s="146">
        <f t="shared" si="3"/>
        <v>0</v>
      </c>
    </row>
    <row r="77" spans="1:10" s="71" customFormat="1" ht="15.75" x14ac:dyDescent="0.35">
      <c r="A77" s="134">
        <v>60</v>
      </c>
      <c r="B77" s="136" t="s">
        <v>113</v>
      </c>
      <c r="C77" s="146" t="s">
        <v>379</v>
      </c>
      <c r="D77" s="149">
        <v>1</v>
      </c>
      <c r="E77" s="149">
        <v>1</v>
      </c>
      <c r="F77" s="148"/>
      <c r="G77" s="149">
        <v>2</v>
      </c>
      <c r="H77" s="147">
        <f t="shared" si="2"/>
        <v>4</v>
      </c>
      <c r="I77" s="158"/>
      <c r="J77" s="146">
        <f t="shared" si="3"/>
        <v>0</v>
      </c>
    </row>
    <row r="78" spans="1:10" ht="15.75" x14ac:dyDescent="0.35">
      <c r="A78" s="134">
        <v>61</v>
      </c>
      <c r="B78" s="134" t="s">
        <v>441</v>
      </c>
      <c r="C78" s="146" t="s">
        <v>379</v>
      </c>
      <c r="D78" s="147">
        <v>1</v>
      </c>
      <c r="E78" s="146"/>
      <c r="F78" s="146"/>
      <c r="G78" s="146"/>
      <c r="H78" s="147">
        <f t="shared" si="2"/>
        <v>1</v>
      </c>
      <c r="I78" s="157"/>
      <c r="J78" s="146">
        <f t="shared" si="3"/>
        <v>0</v>
      </c>
    </row>
    <row r="79" spans="1:10" ht="15.75" x14ac:dyDescent="0.35">
      <c r="A79" s="134">
        <v>62</v>
      </c>
      <c r="B79" s="134" t="s">
        <v>452</v>
      </c>
      <c r="C79" s="146" t="s">
        <v>379</v>
      </c>
      <c r="D79" s="146"/>
      <c r="E79" s="146"/>
      <c r="F79" s="147">
        <v>1</v>
      </c>
      <c r="G79" s="146"/>
      <c r="H79" s="147">
        <f t="shared" si="2"/>
        <v>1</v>
      </c>
      <c r="I79" s="157"/>
      <c r="J79" s="146">
        <f t="shared" si="3"/>
        <v>0</v>
      </c>
    </row>
    <row r="80" spans="1:10" ht="15.75" x14ac:dyDescent="0.35">
      <c r="A80" s="134">
        <v>63</v>
      </c>
      <c r="B80" s="134" t="s">
        <v>428</v>
      </c>
      <c r="C80" s="146" t="s">
        <v>379</v>
      </c>
      <c r="D80" s="147">
        <v>1</v>
      </c>
      <c r="E80" s="146"/>
      <c r="F80" s="147">
        <v>1</v>
      </c>
      <c r="G80" s="146"/>
      <c r="H80" s="147">
        <f t="shared" si="2"/>
        <v>2</v>
      </c>
      <c r="I80" s="157"/>
      <c r="J80" s="146">
        <f t="shared" si="3"/>
        <v>0</v>
      </c>
    </row>
    <row r="81" spans="1:10" s="71" customFormat="1" ht="15.75" x14ac:dyDescent="0.35">
      <c r="A81" s="134"/>
      <c r="B81" s="133" t="s">
        <v>561</v>
      </c>
      <c r="C81" s="146"/>
      <c r="D81" s="149"/>
      <c r="E81" s="149"/>
      <c r="F81" s="149"/>
      <c r="G81" s="149"/>
      <c r="H81" s="147">
        <f t="shared" si="2"/>
        <v>0</v>
      </c>
      <c r="I81" s="158"/>
      <c r="J81" s="146">
        <f t="shared" si="3"/>
        <v>0</v>
      </c>
    </row>
    <row r="82" spans="1:10" s="71" customFormat="1" ht="15.75" x14ac:dyDescent="0.35">
      <c r="A82" s="134">
        <v>64</v>
      </c>
      <c r="B82" s="136" t="s">
        <v>114</v>
      </c>
      <c r="C82" s="146" t="s">
        <v>379</v>
      </c>
      <c r="D82" s="149">
        <v>2</v>
      </c>
      <c r="E82" s="149">
        <v>1</v>
      </c>
      <c r="F82" s="149">
        <v>2</v>
      </c>
      <c r="G82" s="149">
        <v>3</v>
      </c>
      <c r="H82" s="147">
        <f t="shared" si="2"/>
        <v>8</v>
      </c>
      <c r="I82" s="158"/>
      <c r="J82" s="146">
        <f t="shared" si="3"/>
        <v>0</v>
      </c>
    </row>
    <row r="83" spans="1:10" s="71" customFormat="1" ht="15.75" x14ac:dyDescent="0.35">
      <c r="A83" s="134">
        <v>65</v>
      </c>
      <c r="B83" s="136" t="s">
        <v>115</v>
      </c>
      <c r="C83" s="146" t="s">
        <v>379</v>
      </c>
      <c r="D83" s="148"/>
      <c r="E83" s="149">
        <v>0</v>
      </c>
      <c r="F83" s="148"/>
      <c r="G83" s="148"/>
      <c r="H83" s="147">
        <f t="shared" si="2"/>
        <v>0</v>
      </c>
      <c r="I83" s="158"/>
      <c r="J83" s="146">
        <f t="shared" si="3"/>
        <v>0</v>
      </c>
    </row>
    <row r="84" spans="1:10" s="71" customFormat="1" ht="15.75" x14ac:dyDescent="0.35">
      <c r="A84" s="134">
        <v>66</v>
      </c>
      <c r="B84" s="136" t="s">
        <v>116</v>
      </c>
      <c r="C84" s="146" t="s">
        <v>379</v>
      </c>
      <c r="D84" s="149">
        <v>1</v>
      </c>
      <c r="E84" s="148"/>
      <c r="F84" s="148"/>
      <c r="G84" s="149">
        <v>1</v>
      </c>
      <c r="H84" s="147">
        <f t="shared" si="2"/>
        <v>2</v>
      </c>
      <c r="I84" s="158"/>
      <c r="J84" s="146">
        <f t="shared" si="3"/>
        <v>0</v>
      </c>
    </row>
    <row r="85" spans="1:10" ht="15.75" x14ac:dyDescent="0.35">
      <c r="A85" s="134">
        <v>67</v>
      </c>
      <c r="B85" s="134" t="s">
        <v>118</v>
      </c>
      <c r="C85" s="146" t="s">
        <v>379</v>
      </c>
      <c r="D85" s="146"/>
      <c r="E85" s="147">
        <v>2</v>
      </c>
      <c r="F85" s="146"/>
      <c r="G85" s="146"/>
      <c r="H85" s="147">
        <f t="shared" si="2"/>
        <v>2</v>
      </c>
      <c r="I85" s="157"/>
      <c r="J85" s="146">
        <f t="shared" si="3"/>
        <v>0</v>
      </c>
    </row>
    <row r="86" spans="1:10" ht="15.75" x14ac:dyDescent="0.35">
      <c r="A86" s="134">
        <v>68</v>
      </c>
      <c r="B86" s="134" t="s">
        <v>117</v>
      </c>
      <c r="C86" s="146" t="s">
        <v>379</v>
      </c>
      <c r="D86" s="146"/>
      <c r="E86" s="146"/>
      <c r="F86" s="146"/>
      <c r="G86" s="147">
        <v>2</v>
      </c>
      <c r="H86" s="147">
        <f t="shared" si="2"/>
        <v>2</v>
      </c>
      <c r="I86" s="157"/>
      <c r="J86" s="146">
        <f t="shared" si="3"/>
        <v>0</v>
      </c>
    </row>
    <row r="87" spans="1:10" ht="15.75" x14ac:dyDescent="0.35">
      <c r="A87" s="134">
        <v>69</v>
      </c>
      <c r="B87" s="134" t="s">
        <v>119</v>
      </c>
      <c r="C87" s="146" t="s">
        <v>379</v>
      </c>
      <c r="D87" s="147">
        <v>1</v>
      </c>
      <c r="E87" s="147">
        <v>1</v>
      </c>
      <c r="F87" s="146"/>
      <c r="G87" s="147">
        <v>2</v>
      </c>
      <c r="H87" s="147">
        <f t="shared" si="2"/>
        <v>4</v>
      </c>
      <c r="I87" s="157"/>
      <c r="J87" s="146">
        <f t="shared" si="3"/>
        <v>0</v>
      </c>
    </row>
    <row r="88" spans="1:10" ht="15.75" x14ac:dyDescent="0.35">
      <c r="A88" s="134">
        <v>70</v>
      </c>
      <c r="B88" s="134" t="s">
        <v>394</v>
      </c>
      <c r="C88" s="146" t="s">
        <v>379</v>
      </c>
      <c r="D88" s="147">
        <v>8</v>
      </c>
      <c r="E88" s="147">
        <v>4</v>
      </c>
      <c r="F88" s="147">
        <v>5</v>
      </c>
      <c r="G88" s="147">
        <v>7</v>
      </c>
      <c r="H88" s="147">
        <f t="shared" si="2"/>
        <v>24</v>
      </c>
      <c r="I88" s="157"/>
      <c r="J88" s="146">
        <f t="shared" si="3"/>
        <v>0</v>
      </c>
    </row>
    <row r="89" spans="1:10" ht="15.75" x14ac:dyDescent="0.35">
      <c r="A89" s="134">
        <v>71</v>
      </c>
      <c r="B89" s="134" t="s">
        <v>395</v>
      </c>
      <c r="C89" s="146" t="s">
        <v>379</v>
      </c>
      <c r="D89" s="146"/>
      <c r="E89" s="147">
        <v>0</v>
      </c>
      <c r="F89" s="147">
        <v>0</v>
      </c>
      <c r="G89" s="146"/>
      <c r="H89" s="147">
        <f t="shared" si="2"/>
        <v>0</v>
      </c>
      <c r="I89" s="157"/>
      <c r="J89" s="146">
        <f t="shared" si="3"/>
        <v>0</v>
      </c>
    </row>
    <row r="90" spans="1:10" ht="15.75" x14ac:dyDescent="0.35">
      <c r="A90" s="134">
        <v>72</v>
      </c>
      <c r="B90" s="134" t="s">
        <v>425</v>
      </c>
      <c r="C90" s="146" t="s">
        <v>379</v>
      </c>
      <c r="D90" s="147">
        <v>2</v>
      </c>
      <c r="E90" s="146"/>
      <c r="F90" s="146"/>
      <c r="G90" s="147">
        <v>2</v>
      </c>
      <c r="H90" s="147">
        <f t="shared" si="2"/>
        <v>4</v>
      </c>
      <c r="I90" s="157"/>
      <c r="J90" s="146">
        <f t="shared" si="3"/>
        <v>0</v>
      </c>
    </row>
    <row r="91" spans="1:10" ht="15.75" x14ac:dyDescent="0.35">
      <c r="A91" s="134">
        <v>73</v>
      </c>
      <c r="B91" s="134" t="s">
        <v>427</v>
      </c>
      <c r="C91" s="146" t="s">
        <v>379</v>
      </c>
      <c r="D91" s="146"/>
      <c r="E91" s="146"/>
      <c r="F91" s="146"/>
      <c r="G91" s="147">
        <v>4</v>
      </c>
      <c r="H91" s="147">
        <f t="shared" si="2"/>
        <v>4</v>
      </c>
      <c r="I91" s="157"/>
      <c r="J91" s="146">
        <f t="shared" si="3"/>
        <v>0</v>
      </c>
    </row>
    <row r="92" spans="1:10" ht="15.75" x14ac:dyDescent="0.35">
      <c r="A92" s="134">
        <v>74</v>
      </c>
      <c r="B92" s="134" t="s">
        <v>445</v>
      </c>
      <c r="C92" s="146" t="s">
        <v>379</v>
      </c>
      <c r="D92" s="146"/>
      <c r="E92" s="147">
        <v>4</v>
      </c>
      <c r="F92" s="146"/>
      <c r="G92" s="146"/>
      <c r="H92" s="147">
        <f t="shared" si="2"/>
        <v>4</v>
      </c>
      <c r="I92" s="157"/>
      <c r="J92" s="146">
        <f t="shared" si="3"/>
        <v>0</v>
      </c>
    </row>
    <row r="93" spans="1:10" ht="15.75" x14ac:dyDescent="0.35">
      <c r="A93" s="134">
        <v>75</v>
      </c>
      <c r="B93" s="134" t="s">
        <v>397</v>
      </c>
      <c r="C93" s="146" t="s">
        <v>379</v>
      </c>
      <c r="D93" s="147">
        <v>3</v>
      </c>
      <c r="E93" s="147">
        <v>3</v>
      </c>
      <c r="F93" s="146"/>
      <c r="G93" s="147">
        <v>6</v>
      </c>
      <c r="H93" s="147">
        <f t="shared" si="2"/>
        <v>12</v>
      </c>
      <c r="I93" s="157"/>
      <c r="J93" s="146">
        <f t="shared" si="3"/>
        <v>0</v>
      </c>
    </row>
    <row r="94" spans="1:10" ht="15.75" x14ac:dyDescent="0.35">
      <c r="A94" s="134">
        <v>76</v>
      </c>
      <c r="B94" s="134" t="s">
        <v>417</v>
      </c>
      <c r="C94" s="146" t="s">
        <v>379</v>
      </c>
      <c r="D94" s="147">
        <v>1</v>
      </c>
      <c r="E94" s="147">
        <v>1</v>
      </c>
      <c r="F94" s="147">
        <v>1</v>
      </c>
      <c r="G94" s="147">
        <v>1</v>
      </c>
      <c r="H94" s="147">
        <f t="shared" si="2"/>
        <v>4</v>
      </c>
      <c r="I94" s="157"/>
      <c r="J94" s="146">
        <f t="shared" si="3"/>
        <v>0</v>
      </c>
    </row>
    <row r="95" spans="1:10" ht="15.75" x14ac:dyDescent="0.35">
      <c r="A95" s="134">
        <v>77</v>
      </c>
      <c r="B95" s="134" t="s">
        <v>396</v>
      </c>
      <c r="C95" s="146" t="s">
        <v>379</v>
      </c>
      <c r="D95" s="146"/>
      <c r="E95" s="146"/>
      <c r="F95" s="147">
        <v>0</v>
      </c>
      <c r="G95" s="146"/>
      <c r="H95" s="147">
        <f t="shared" si="2"/>
        <v>0</v>
      </c>
      <c r="I95" s="157"/>
      <c r="J95" s="146">
        <f t="shared" si="3"/>
        <v>0</v>
      </c>
    </row>
    <row r="96" spans="1:10" ht="15.75" x14ac:dyDescent="0.35">
      <c r="A96" s="134">
        <v>78</v>
      </c>
      <c r="B96" s="134" t="s">
        <v>131</v>
      </c>
      <c r="C96" s="146" t="s">
        <v>379</v>
      </c>
      <c r="D96" s="146"/>
      <c r="E96" s="147">
        <v>2</v>
      </c>
      <c r="F96" s="146"/>
      <c r="G96" s="147">
        <v>1</v>
      </c>
      <c r="H96" s="147">
        <f t="shared" si="2"/>
        <v>3</v>
      </c>
      <c r="I96" s="157"/>
      <c r="J96" s="146">
        <f t="shared" si="3"/>
        <v>0</v>
      </c>
    </row>
    <row r="97" spans="1:10" ht="15.75" x14ac:dyDescent="0.35">
      <c r="A97" s="134">
        <v>79</v>
      </c>
      <c r="B97" s="134" t="s">
        <v>446</v>
      </c>
      <c r="C97" s="146" t="s">
        <v>379</v>
      </c>
      <c r="D97" s="146"/>
      <c r="E97" s="147">
        <v>2</v>
      </c>
      <c r="F97" s="146"/>
      <c r="G97" s="147">
        <v>2</v>
      </c>
      <c r="H97" s="147">
        <f t="shared" si="2"/>
        <v>4</v>
      </c>
      <c r="I97" s="157"/>
      <c r="J97" s="146">
        <f t="shared" si="3"/>
        <v>0</v>
      </c>
    </row>
    <row r="98" spans="1:10" ht="15.75" x14ac:dyDescent="0.35">
      <c r="A98" s="134">
        <v>80</v>
      </c>
      <c r="B98" s="134" t="s">
        <v>136</v>
      </c>
      <c r="C98" s="146" t="s">
        <v>379</v>
      </c>
      <c r="D98" s="147">
        <v>2</v>
      </c>
      <c r="E98" s="147">
        <v>2</v>
      </c>
      <c r="F98" s="146">
        <v>1</v>
      </c>
      <c r="G98" s="147">
        <v>3</v>
      </c>
      <c r="H98" s="147">
        <f t="shared" si="2"/>
        <v>8</v>
      </c>
      <c r="I98" s="157"/>
      <c r="J98" s="146">
        <f t="shared" si="3"/>
        <v>0</v>
      </c>
    </row>
    <row r="99" spans="1:10" ht="15.75" x14ac:dyDescent="0.35">
      <c r="A99" s="134">
        <v>81</v>
      </c>
      <c r="B99" s="134" t="s">
        <v>137</v>
      </c>
      <c r="C99" s="146" t="s">
        <v>379</v>
      </c>
      <c r="D99" s="146"/>
      <c r="E99" s="147">
        <v>0</v>
      </c>
      <c r="F99" s="146"/>
      <c r="G99" s="146"/>
      <c r="H99" s="147">
        <f t="shared" si="2"/>
        <v>0</v>
      </c>
      <c r="I99" s="157"/>
      <c r="J99" s="146">
        <f t="shared" si="3"/>
        <v>0</v>
      </c>
    </row>
    <row r="100" spans="1:10" ht="15.75" x14ac:dyDescent="0.35">
      <c r="A100" s="134">
        <v>82</v>
      </c>
      <c r="B100" s="134" t="s">
        <v>138</v>
      </c>
      <c r="C100" s="146" t="s">
        <v>379</v>
      </c>
      <c r="D100" s="147">
        <v>1</v>
      </c>
      <c r="E100" s="146"/>
      <c r="F100" s="146"/>
      <c r="G100" s="147">
        <v>1</v>
      </c>
      <c r="H100" s="147">
        <f t="shared" si="2"/>
        <v>2</v>
      </c>
      <c r="I100" s="157"/>
      <c r="J100" s="146">
        <f t="shared" si="3"/>
        <v>0</v>
      </c>
    </row>
    <row r="101" spans="1:10" ht="15.75" x14ac:dyDescent="0.35">
      <c r="A101" s="134">
        <v>83</v>
      </c>
      <c r="B101" s="134" t="s">
        <v>139</v>
      </c>
      <c r="C101" s="146" t="s">
        <v>379</v>
      </c>
      <c r="D101" s="146"/>
      <c r="E101" s="146"/>
      <c r="F101" s="146"/>
      <c r="G101" s="147">
        <v>1</v>
      </c>
      <c r="H101" s="147">
        <f t="shared" si="2"/>
        <v>1</v>
      </c>
      <c r="I101" s="157"/>
      <c r="J101" s="146">
        <f t="shared" si="3"/>
        <v>0</v>
      </c>
    </row>
    <row r="102" spans="1:10" ht="15.75" x14ac:dyDescent="0.35">
      <c r="A102" s="134">
        <v>84</v>
      </c>
      <c r="B102" s="134" t="s">
        <v>447</v>
      </c>
      <c r="C102" s="146" t="s">
        <v>379</v>
      </c>
      <c r="D102" s="146"/>
      <c r="E102" s="147">
        <v>1</v>
      </c>
      <c r="F102" s="146"/>
      <c r="G102" s="146"/>
      <c r="H102" s="147">
        <f t="shared" si="2"/>
        <v>1</v>
      </c>
      <c r="I102" s="157"/>
      <c r="J102" s="146">
        <f t="shared" si="3"/>
        <v>0</v>
      </c>
    </row>
    <row r="103" spans="1:10" ht="15.75" x14ac:dyDescent="0.35">
      <c r="A103" s="134">
        <v>85</v>
      </c>
      <c r="B103" s="134" t="s">
        <v>140</v>
      </c>
      <c r="C103" s="146" t="s">
        <v>379</v>
      </c>
      <c r="D103" s="147">
        <v>1</v>
      </c>
      <c r="E103" s="147">
        <v>1</v>
      </c>
      <c r="F103" s="146"/>
      <c r="G103" s="147">
        <v>2</v>
      </c>
      <c r="H103" s="147">
        <f t="shared" si="2"/>
        <v>4</v>
      </c>
      <c r="I103" s="157"/>
      <c r="J103" s="146">
        <f t="shared" si="3"/>
        <v>0</v>
      </c>
    </row>
    <row r="104" spans="1:10" ht="15.75" x14ac:dyDescent="0.35">
      <c r="A104" s="134">
        <v>86</v>
      </c>
      <c r="B104" s="134" t="s">
        <v>459</v>
      </c>
      <c r="C104" s="146" t="s">
        <v>379</v>
      </c>
      <c r="D104" s="146"/>
      <c r="E104" s="146"/>
      <c r="F104" s="146"/>
      <c r="G104" s="147">
        <v>1</v>
      </c>
      <c r="H104" s="147">
        <f t="shared" si="2"/>
        <v>1</v>
      </c>
      <c r="I104" s="157"/>
      <c r="J104" s="146">
        <f t="shared" si="3"/>
        <v>0</v>
      </c>
    </row>
    <row r="105" spans="1:10" ht="15.75" x14ac:dyDescent="0.35">
      <c r="A105" s="134">
        <v>87</v>
      </c>
      <c r="B105" s="134" t="s">
        <v>147</v>
      </c>
      <c r="C105" s="146" t="s">
        <v>379</v>
      </c>
      <c r="D105" s="146"/>
      <c r="E105" s="146"/>
      <c r="F105" s="146"/>
      <c r="G105" s="147">
        <v>1</v>
      </c>
      <c r="H105" s="147">
        <f t="shared" si="2"/>
        <v>1</v>
      </c>
      <c r="I105" s="157"/>
      <c r="J105" s="146">
        <f t="shared" si="3"/>
        <v>0</v>
      </c>
    </row>
    <row r="106" spans="1:10" ht="15.75" x14ac:dyDescent="0.35">
      <c r="A106" s="134">
        <v>88</v>
      </c>
      <c r="B106" s="134" t="s">
        <v>145</v>
      </c>
      <c r="C106" s="146" t="s">
        <v>379</v>
      </c>
      <c r="D106" s="147">
        <v>1</v>
      </c>
      <c r="E106" s="146"/>
      <c r="F106" s="146"/>
      <c r="G106" s="147">
        <v>1</v>
      </c>
      <c r="H106" s="147">
        <f t="shared" si="2"/>
        <v>2</v>
      </c>
      <c r="I106" s="157"/>
      <c r="J106" s="146">
        <f t="shared" si="3"/>
        <v>0</v>
      </c>
    </row>
    <row r="107" spans="1:10" ht="15.75" x14ac:dyDescent="0.35">
      <c r="A107" s="134">
        <v>89</v>
      </c>
      <c r="B107" s="134" t="s">
        <v>144</v>
      </c>
      <c r="C107" s="146" t="s">
        <v>379</v>
      </c>
      <c r="D107" s="146"/>
      <c r="E107" s="147">
        <v>0</v>
      </c>
      <c r="F107" s="147">
        <v>0</v>
      </c>
      <c r="G107" s="146"/>
      <c r="H107" s="147">
        <f t="shared" si="2"/>
        <v>0</v>
      </c>
      <c r="I107" s="157"/>
      <c r="J107" s="146">
        <f t="shared" si="3"/>
        <v>0</v>
      </c>
    </row>
    <row r="108" spans="1:10" ht="15.75" x14ac:dyDescent="0.35">
      <c r="A108" s="134">
        <v>90</v>
      </c>
      <c r="B108" s="134" t="s">
        <v>148</v>
      </c>
      <c r="C108" s="146" t="s">
        <v>379</v>
      </c>
      <c r="D108" s="146"/>
      <c r="E108" s="147">
        <v>1</v>
      </c>
      <c r="F108" s="146"/>
      <c r="G108" s="146"/>
      <c r="H108" s="147">
        <f t="shared" si="2"/>
        <v>1</v>
      </c>
      <c r="I108" s="157"/>
      <c r="J108" s="146">
        <f t="shared" si="3"/>
        <v>0</v>
      </c>
    </row>
    <row r="109" spans="1:10" ht="15.75" x14ac:dyDescent="0.35">
      <c r="A109" s="134">
        <v>91</v>
      </c>
      <c r="B109" s="134" t="s">
        <v>153</v>
      </c>
      <c r="C109" s="146" t="s">
        <v>379</v>
      </c>
      <c r="D109" s="147">
        <v>1</v>
      </c>
      <c r="E109" s="147">
        <v>1</v>
      </c>
      <c r="F109" s="146"/>
      <c r="G109" s="147">
        <v>1</v>
      </c>
      <c r="H109" s="147">
        <f t="shared" si="2"/>
        <v>3</v>
      </c>
      <c r="I109" s="157"/>
      <c r="J109" s="146">
        <f t="shared" si="3"/>
        <v>0</v>
      </c>
    </row>
    <row r="110" spans="1:10" ht="15.75" x14ac:dyDescent="0.35">
      <c r="A110" s="134">
        <v>92</v>
      </c>
      <c r="B110" s="134" t="s">
        <v>154</v>
      </c>
      <c r="C110" s="146" t="s">
        <v>379</v>
      </c>
      <c r="D110" s="147">
        <v>7</v>
      </c>
      <c r="E110" s="147">
        <v>6</v>
      </c>
      <c r="F110" s="147">
        <v>5</v>
      </c>
      <c r="G110" s="147">
        <v>9</v>
      </c>
      <c r="H110" s="147">
        <f t="shared" si="2"/>
        <v>27</v>
      </c>
      <c r="I110" s="157"/>
      <c r="J110" s="146">
        <f t="shared" si="3"/>
        <v>0</v>
      </c>
    </row>
    <row r="111" spans="1:10" ht="15.75" x14ac:dyDescent="0.35">
      <c r="A111" s="134">
        <v>93</v>
      </c>
      <c r="B111" s="134" t="s">
        <v>155</v>
      </c>
      <c r="C111" s="146" t="s">
        <v>379</v>
      </c>
      <c r="D111" s="146"/>
      <c r="E111" s="146"/>
      <c r="F111" s="147">
        <v>0</v>
      </c>
      <c r="G111" s="146"/>
      <c r="H111" s="147">
        <f t="shared" si="2"/>
        <v>0</v>
      </c>
      <c r="I111" s="157"/>
      <c r="J111" s="146">
        <f t="shared" si="3"/>
        <v>0</v>
      </c>
    </row>
    <row r="112" spans="1:10" ht="15.75" x14ac:dyDescent="0.35">
      <c r="A112" s="134">
        <v>94</v>
      </c>
      <c r="B112" s="134" t="s">
        <v>460</v>
      </c>
      <c r="C112" s="146" t="s">
        <v>379</v>
      </c>
      <c r="D112" s="146"/>
      <c r="E112" s="146"/>
      <c r="F112" s="146"/>
      <c r="G112" s="147">
        <v>2</v>
      </c>
      <c r="H112" s="147">
        <f t="shared" si="2"/>
        <v>2</v>
      </c>
      <c r="I112" s="157"/>
      <c r="J112" s="146">
        <f t="shared" si="3"/>
        <v>0</v>
      </c>
    </row>
    <row r="113" spans="1:10" ht="16.5" customHeight="1" x14ac:dyDescent="0.35">
      <c r="A113" s="134">
        <v>95</v>
      </c>
      <c r="B113" s="134" t="s">
        <v>157</v>
      </c>
      <c r="C113" s="146" t="s">
        <v>379</v>
      </c>
      <c r="D113" s="146"/>
      <c r="E113" s="146"/>
      <c r="F113" s="146"/>
      <c r="G113" s="147">
        <v>3</v>
      </c>
      <c r="H113" s="147">
        <f t="shared" si="2"/>
        <v>3</v>
      </c>
      <c r="I113" s="157"/>
      <c r="J113" s="146">
        <f t="shared" si="3"/>
        <v>0</v>
      </c>
    </row>
    <row r="114" spans="1:10" ht="15.75" x14ac:dyDescent="0.35">
      <c r="A114" s="134">
        <v>96</v>
      </c>
      <c r="B114" s="134" t="s">
        <v>158</v>
      </c>
      <c r="C114" s="146" t="s">
        <v>379</v>
      </c>
      <c r="D114" s="146"/>
      <c r="E114" s="147">
        <v>2</v>
      </c>
      <c r="F114" s="146"/>
      <c r="G114" s="146"/>
      <c r="H114" s="147">
        <f t="shared" si="2"/>
        <v>2</v>
      </c>
      <c r="I114" s="157"/>
      <c r="J114" s="146">
        <f t="shared" si="3"/>
        <v>0</v>
      </c>
    </row>
    <row r="115" spans="1:10" ht="15.75" x14ac:dyDescent="0.35">
      <c r="A115" s="134">
        <v>97</v>
      </c>
      <c r="B115" s="134" t="s">
        <v>398</v>
      </c>
      <c r="C115" s="146" t="s">
        <v>379</v>
      </c>
      <c r="D115" s="147">
        <v>2</v>
      </c>
      <c r="E115" s="147">
        <v>2</v>
      </c>
      <c r="F115" s="146"/>
      <c r="G115" s="147">
        <v>5</v>
      </c>
      <c r="H115" s="147">
        <f t="shared" si="2"/>
        <v>9</v>
      </c>
      <c r="I115" s="157"/>
      <c r="J115" s="146">
        <f t="shared" si="3"/>
        <v>0</v>
      </c>
    </row>
    <row r="116" spans="1:10" ht="15.75" x14ac:dyDescent="0.35">
      <c r="A116" s="134">
        <v>98</v>
      </c>
      <c r="B116" s="134" t="s">
        <v>160</v>
      </c>
      <c r="C116" s="146" t="s">
        <v>379</v>
      </c>
      <c r="D116" s="146"/>
      <c r="E116" s="146"/>
      <c r="F116" s="146"/>
      <c r="G116" s="147">
        <v>1</v>
      </c>
      <c r="H116" s="147">
        <f t="shared" si="2"/>
        <v>1</v>
      </c>
      <c r="I116" s="157"/>
      <c r="J116" s="146">
        <f t="shared" si="3"/>
        <v>0</v>
      </c>
    </row>
    <row r="117" spans="1:10" ht="15.75" x14ac:dyDescent="0.35">
      <c r="A117" s="134">
        <v>99</v>
      </c>
      <c r="B117" s="134" t="s">
        <v>162</v>
      </c>
      <c r="C117" s="146" t="s">
        <v>379</v>
      </c>
      <c r="D117" s="146"/>
      <c r="E117" s="146"/>
      <c r="F117" s="146"/>
      <c r="G117" s="147">
        <v>1</v>
      </c>
      <c r="H117" s="147">
        <f t="shared" si="2"/>
        <v>1</v>
      </c>
      <c r="I117" s="157"/>
      <c r="J117" s="146">
        <f t="shared" si="3"/>
        <v>0</v>
      </c>
    </row>
    <row r="118" spans="1:10" ht="15.75" x14ac:dyDescent="0.35">
      <c r="A118" s="134">
        <v>100</v>
      </c>
      <c r="B118" s="134" t="s">
        <v>164</v>
      </c>
      <c r="C118" s="146" t="s">
        <v>379</v>
      </c>
      <c r="D118" s="146"/>
      <c r="E118" s="146"/>
      <c r="F118" s="146"/>
      <c r="G118" s="147">
        <v>1</v>
      </c>
      <c r="H118" s="147">
        <f t="shared" si="2"/>
        <v>1</v>
      </c>
      <c r="I118" s="157"/>
      <c r="J118" s="146">
        <f t="shared" si="3"/>
        <v>0</v>
      </c>
    </row>
    <row r="119" spans="1:10" ht="15.75" x14ac:dyDescent="0.35">
      <c r="A119" s="134"/>
      <c r="B119" s="133" t="s">
        <v>618</v>
      </c>
      <c r="C119" s="146"/>
      <c r="D119" s="146"/>
      <c r="E119" s="146"/>
      <c r="F119" s="147"/>
      <c r="G119" s="146"/>
      <c r="H119" s="147">
        <f t="shared" si="2"/>
        <v>0</v>
      </c>
      <c r="I119" s="157"/>
      <c r="J119" s="146">
        <f t="shared" si="3"/>
        <v>0</v>
      </c>
    </row>
    <row r="120" spans="1:10" ht="15.75" x14ac:dyDescent="0.35">
      <c r="A120" s="134">
        <v>101</v>
      </c>
      <c r="B120" s="137" t="s">
        <v>619</v>
      </c>
      <c r="C120" s="146" t="s">
        <v>532</v>
      </c>
      <c r="D120" s="147">
        <v>0</v>
      </c>
      <c r="E120" s="146"/>
      <c r="F120" s="147">
        <f>ROUND(14.3,0)</f>
        <v>14</v>
      </c>
      <c r="G120" s="147">
        <f>ROUND(8.8,0)</f>
        <v>9</v>
      </c>
      <c r="H120" s="147">
        <f t="shared" si="2"/>
        <v>23</v>
      </c>
      <c r="I120" s="157"/>
      <c r="J120" s="146">
        <f t="shared" si="3"/>
        <v>0</v>
      </c>
    </row>
    <row r="121" spans="1:10" ht="15.75" x14ac:dyDescent="0.35">
      <c r="A121" s="134">
        <v>102</v>
      </c>
      <c r="B121" s="137" t="s">
        <v>620</v>
      </c>
      <c r="C121" s="146" t="s">
        <v>532</v>
      </c>
      <c r="D121" s="147">
        <v>0</v>
      </c>
      <c r="E121" s="146"/>
      <c r="F121" s="147">
        <f>ROUND(13.4,0)</f>
        <v>13</v>
      </c>
      <c r="G121" s="147">
        <f>ROUND(23.3,0)</f>
        <v>23</v>
      </c>
      <c r="H121" s="147">
        <f t="shared" si="2"/>
        <v>36</v>
      </c>
      <c r="I121" s="157"/>
      <c r="J121" s="146">
        <f t="shared" si="3"/>
        <v>0</v>
      </c>
    </row>
    <row r="122" spans="1:10" ht="15.75" x14ac:dyDescent="0.35">
      <c r="A122" s="134">
        <v>103</v>
      </c>
      <c r="B122" s="137" t="s">
        <v>621</v>
      </c>
      <c r="C122" s="146" t="s">
        <v>532</v>
      </c>
      <c r="D122" s="147">
        <v>0</v>
      </c>
      <c r="E122" s="146"/>
      <c r="F122" s="147">
        <f>ROUND(25.3,0)</f>
        <v>25</v>
      </c>
      <c r="G122" s="147">
        <v>33</v>
      </c>
      <c r="H122" s="147">
        <f t="shared" si="2"/>
        <v>58</v>
      </c>
      <c r="I122" s="157"/>
      <c r="J122" s="146">
        <f t="shared" si="3"/>
        <v>0</v>
      </c>
    </row>
    <row r="123" spans="1:10" ht="15.75" x14ac:dyDescent="0.35">
      <c r="A123" s="134">
        <v>104</v>
      </c>
      <c r="B123" s="137" t="s">
        <v>622</v>
      </c>
      <c r="C123" s="146" t="s">
        <v>532</v>
      </c>
      <c r="D123" s="147">
        <v>0</v>
      </c>
      <c r="E123" s="146"/>
      <c r="F123" s="147">
        <f>ROUND(7.7,0)</f>
        <v>8</v>
      </c>
      <c r="G123" s="147">
        <v>0</v>
      </c>
      <c r="H123" s="147">
        <f t="shared" si="2"/>
        <v>8</v>
      </c>
      <c r="I123" s="157"/>
      <c r="J123" s="146">
        <f t="shared" si="3"/>
        <v>0</v>
      </c>
    </row>
    <row r="124" spans="1:10" ht="15.75" x14ac:dyDescent="0.35">
      <c r="A124" s="134">
        <v>105</v>
      </c>
      <c r="B124" s="137" t="s">
        <v>623</v>
      </c>
      <c r="C124" s="146" t="s">
        <v>532</v>
      </c>
      <c r="D124" s="147">
        <v>0</v>
      </c>
      <c r="E124" s="146"/>
      <c r="F124" s="147">
        <f>ROUND(19.8,0)</f>
        <v>20</v>
      </c>
      <c r="G124" s="147">
        <f>ROUND(4.4,0)</f>
        <v>4</v>
      </c>
      <c r="H124" s="147">
        <f t="shared" si="2"/>
        <v>24</v>
      </c>
      <c r="I124" s="157"/>
      <c r="J124" s="146">
        <f t="shared" si="3"/>
        <v>0</v>
      </c>
    </row>
    <row r="125" spans="1:10" ht="15.75" x14ac:dyDescent="0.35">
      <c r="A125" s="134">
        <v>106</v>
      </c>
      <c r="B125" s="137" t="s">
        <v>624</v>
      </c>
      <c r="C125" s="146" t="s">
        <v>532</v>
      </c>
      <c r="D125" s="147">
        <v>0</v>
      </c>
      <c r="E125" s="146"/>
      <c r="F125" s="147">
        <f>ROUND(16.5,0)</f>
        <v>17</v>
      </c>
      <c r="G125" s="147">
        <f>ROUND(4.4,0)</f>
        <v>4</v>
      </c>
      <c r="H125" s="147">
        <f t="shared" si="2"/>
        <v>21</v>
      </c>
      <c r="I125" s="157"/>
      <c r="J125" s="146">
        <f t="shared" si="3"/>
        <v>0</v>
      </c>
    </row>
    <row r="126" spans="1:10" ht="15.75" x14ac:dyDescent="0.35">
      <c r="A126" s="134">
        <v>107</v>
      </c>
      <c r="B126" s="134" t="s">
        <v>575</v>
      </c>
      <c r="C126" s="146" t="s">
        <v>379</v>
      </c>
      <c r="D126" s="146"/>
      <c r="E126" s="146"/>
      <c r="F126" s="146">
        <v>1</v>
      </c>
      <c r="G126" s="146">
        <v>1</v>
      </c>
      <c r="H126" s="147">
        <f t="shared" si="2"/>
        <v>2</v>
      </c>
      <c r="I126" s="157"/>
      <c r="J126" s="146">
        <f t="shared" si="3"/>
        <v>0</v>
      </c>
    </row>
    <row r="127" spans="1:10" ht="15.75" x14ac:dyDescent="0.35">
      <c r="A127" s="134">
        <v>108</v>
      </c>
      <c r="B127" s="134" t="s">
        <v>574</v>
      </c>
      <c r="C127" s="146" t="s">
        <v>379</v>
      </c>
      <c r="D127" s="146"/>
      <c r="E127" s="146"/>
      <c r="F127" s="147">
        <v>1</v>
      </c>
      <c r="G127" s="146"/>
      <c r="H127" s="147">
        <f t="shared" si="2"/>
        <v>1</v>
      </c>
      <c r="I127" s="157"/>
      <c r="J127" s="146">
        <f t="shared" si="3"/>
        <v>0</v>
      </c>
    </row>
    <row r="128" spans="1:10" ht="15.75" x14ac:dyDescent="0.35">
      <c r="A128" s="134">
        <v>109</v>
      </c>
      <c r="B128" s="134" t="s">
        <v>576</v>
      </c>
      <c r="C128" s="146" t="s">
        <v>379</v>
      </c>
      <c r="D128" s="146"/>
      <c r="E128" s="146"/>
      <c r="F128" s="147">
        <v>1</v>
      </c>
      <c r="G128" s="146">
        <v>1</v>
      </c>
      <c r="H128" s="147">
        <f t="shared" si="2"/>
        <v>2</v>
      </c>
      <c r="I128" s="157"/>
      <c r="J128" s="146">
        <f t="shared" si="3"/>
        <v>0</v>
      </c>
    </row>
    <row r="129" spans="1:10" ht="15.75" x14ac:dyDescent="0.35">
      <c r="A129" s="134">
        <v>110</v>
      </c>
      <c r="B129" s="134" t="s">
        <v>573</v>
      </c>
      <c r="C129" s="146" t="s">
        <v>379</v>
      </c>
      <c r="D129" s="146"/>
      <c r="E129" s="146"/>
      <c r="F129" s="147">
        <v>1</v>
      </c>
      <c r="G129" s="146"/>
      <c r="H129" s="147">
        <f t="shared" si="2"/>
        <v>1</v>
      </c>
      <c r="I129" s="157"/>
      <c r="J129" s="146">
        <f t="shared" si="3"/>
        <v>0</v>
      </c>
    </row>
    <row r="130" spans="1:10" s="130" customFormat="1" ht="15.75" x14ac:dyDescent="0.35">
      <c r="A130" s="134">
        <v>111</v>
      </c>
      <c r="B130" s="134" t="s">
        <v>578</v>
      </c>
      <c r="C130" s="146" t="s">
        <v>379</v>
      </c>
      <c r="D130" s="146"/>
      <c r="E130" s="146"/>
      <c r="F130" s="146">
        <v>2</v>
      </c>
      <c r="G130" s="146">
        <v>2</v>
      </c>
      <c r="H130" s="147">
        <f t="shared" si="2"/>
        <v>4</v>
      </c>
      <c r="I130" s="157"/>
      <c r="J130" s="146">
        <f t="shared" si="3"/>
        <v>0</v>
      </c>
    </row>
    <row r="131" spans="1:10" s="130" customFormat="1" ht="15.75" x14ac:dyDescent="0.35">
      <c r="A131" s="134">
        <v>112</v>
      </c>
      <c r="B131" s="134" t="s">
        <v>577</v>
      </c>
      <c r="C131" s="146" t="s">
        <v>379</v>
      </c>
      <c r="D131" s="146"/>
      <c r="E131" s="146"/>
      <c r="F131" s="146">
        <v>1</v>
      </c>
      <c r="G131" s="146">
        <v>2</v>
      </c>
      <c r="H131" s="147">
        <f t="shared" si="2"/>
        <v>3</v>
      </c>
      <c r="I131" s="157"/>
      <c r="J131" s="146">
        <f t="shared" si="3"/>
        <v>0</v>
      </c>
    </row>
    <row r="132" spans="1:10" ht="15.75" x14ac:dyDescent="0.35">
      <c r="A132" s="134">
        <v>113</v>
      </c>
      <c r="B132" s="134" t="s">
        <v>572</v>
      </c>
      <c r="C132" s="146" t="s">
        <v>379</v>
      </c>
      <c r="D132" s="146"/>
      <c r="E132" s="146"/>
      <c r="F132" s="147">
        <v>1</v>
      </c>
      <c r="G132" s="146">
        <v>1</v>
      </c>
      <c r="H132" s="147">
        <f t="shared" si="2"/>
        <v>2</v>
      </c>
      <c r="I132" s="157"/>
      <c r="J132" s="146">
        <f t="shared" si="3"/>
        <v>0</v>
      </c>
    </row>
    <row r="133" spans="1:10" ht="15.75" x14ac:dyDescent="0.35">
      <c r="A133" s="134">
        <v>114</v>
      </c>
      <c r="B133" s="134" t="s">
        <v>625</v>
      </c>
      <c r="C133" s="146" t="s">
        <v>379</v>
      </c>
      <c r="D133" s="146"/>
      <c r="E133" s="146"/>
      <c r="F133" s="147">
        <v>18</v>
      </c>
      <c r="G133" s="146">
        <v>11</v>
      </c>
      <c r="H133" s="147">
        <f t="shared" si="2"/>
        <v>29</v>
      </c>
      <c r="I133" s="157"/>
      <c r="J133" s="146">
        <f t="shared" si="3"/>
        <v>0</v>
      </c>
    </row>
    <row r="134" spans="1:10" ht="15.75" x14ac:dyDescent="0.35">
      <c r="A134" s="134">
        <v>115</v>
      </c>
      <c r="B134" s="136" t="s">
        <v>562</v>
      </c>
      <c r="C134" s="146" t="s">
        <v>379</v>
      </c>
      <c r="D134" s="146"/>
      <c r="E134" s="146"/>
      <c r="F134" s="147">
        <v>8</v>
      </c>
      <c r="G134" s="146">
        <v>8</v>
      </c>
      <c r="H134" s="147">
        <f t="shared" si="2"/>
        <v>16</v>
      </c>
      <c r="I134" s="157"/>
      <c r="J134" s="146">
        <f t="shared" si="3"/>
        <v>0</v>
      </c>
    </row>
    <row r="135" spans="1:10" ht="15.75" x14ac:dyDescent="0.35">
      <c r="A135" s="134">
        <v>116</v>
      </c>
      <c r="B135" s="136" t="s">
        <v>563</v>
      </c>
      <c r="C135" s="146" t="s">
        <v>379</v>
      </c>
      <c r="D135" s="146"/>
      <c r="E135" s="146"/>
      <c r="F135" s="147">
        <v>2</v>
      </c>
      <c r="G135" s="146"/>
      <c r="H135" s="147">
        <f t="shared" ref="H135:H198" si="4">SUM(D135:G135)</f>
        <v>2</v>
      </c>
      <c r="I135" s="157"/>
      <c r="J135" s="146">
        <f t="shared" ref="J135:J198" si="5">ROUND((H135*I135),0)</f>
        <v>0</v>
      </c>
    </row>
    <row r="136" spans="1:10" ht="15.75" x14ac:dyDescent="0.35">
      <c r="A136" s="134">
        <v>117</v>
      </c>
      <c r="B136" s="136" t="s">
        <v>565</v>
      </c>
      <c r="C136" s="146" t="s">
        <v>379</v>
      </c>
      <c r="D136" s="146"/>
      <c r="E136" s="146"/>
      <c r="F136" s="147">
        <v>3</v>
      </c>
      <c r="G136" s="146">
        <v>2</v>
      </c>
      <c r="H136" s="147">
        <f t="shared" si="4"/>
        <v>5</v>
      </c>
      <c r="I136" s="157"/>
      <c r="J136" s="146">
        <f t="shared" si="5"/>
        <v>0</v>
      </c>
    </row>
    <row r="137" spans="1:10" ht="15.75" x14ac:dyDescent="0.35">
      <c r="A137" s="134">
        <v>118</v>
      </c>
      <c r="B137" s="136" t="s">
        <v>566</v>
      </c>
      <c r="C137" s="146" t="s">
        <v>379</v>
      </c>
      <c r="D137" s="146"/>
      <c r="E137" s="146"/>
      <c r="F137" s="147">
        <v>1</v>
      </c>
      <c r="G137" s="146">
        <v>1</v>
      </c>
      <c r="H137" s="147">
        <f t="shared" si="4"/>
        <v>2</v>
      </c>
      <c r="I137" s="157"/>
      <c r="J137" s="146">
        <f t="shared" si="5"/>
        <v>0</v>
      </c>
    </row>
    <row r="138" spans="1:10" s="130" customFormat="1" ht="15.75" x14ac:dyDescent="0.35">
      <c r="A138" s="134">
        <v>119</v>
      </c>
      <c r="B138" s="136" t="s">
        <v>564</v>
      </c>
      <c r="C138" s="146" t="s">
        <v>379</v>
      </c>
      <c r="D138" s="146"/>
      <c r="E138" s="146"/>
      <c r="F138" s="146">
        <v>1</v>
      </c>
      <c r="G138" s="146">
        <v>1</v>
      </c>
      <c r="H138" s="147">
        <f t="shared" si="4"/>
        <v>2</v>
      </c>
      <c r="I138" s="157"/>
      <c r="J138" s="146">
        <f t="shared" si="5"/>
        <v>0</v>
      </c>
    </row>
    <row r="139" spans="1:10" ht="15.75" x14ac:dyDescent="0.35">
      <c r="A139" s="134">
        <v>120</v>
      </c>
      <c r="B139" s="134" t="s">
        <v>593</v>
      </c>
      <c r="C139" s="146" t="s">
        <v>379</v>
      </c>
      <c r="D139" s="146"/>
      <c r="E139" s="146"/>
      <c r="F139" s="146">
        <v>4</v>
      </c>
      <c r="G139" s="146">
        <v>3</v>
      </c>
      <c r="H139" s="147">
        <f t="shared" si="4"/>
        <v>7</v>
      </c>
      <c r="I139" s="157"/>
      <c r="J139" s="146">
        <f t="shared" si="5"/>
        <v>0</v>
      </c>
    </row>
    <row r="140" spans="1:10" ht="15.75" x14ac:dyDescent="0.35">
      <c r="A140" s="134">
        <v>121</v>
      </c>
      <c r="B140" s="134" t="s">
        <v>592</v>
      </c>
      <c r="C140" s="146" t="s">
        <v>379</v>
      </c>
      <c r="D140" s="146"/>
      <c r="E140" s="146"/>
      <c r="F140" s="146">
        <v>4</v>
      </c>
      <c r="G140" s="146">
        <v>2</v>
      </c>
      <c r="H140" s="147">
        <f t="shared" si="4"/>
        <v>6</v>
      </c>
      <c r="I140" s="157"/>
      <c r="J140" s="146">
        <f t="shared" si="5"/>
        <v>0</v>
      </c>
    </row>
    <row r="141" spans="1:10" ht="15.75" x14ac:dyDescent="0.35">
      <c r="A141" s="134">
        <v>122</v>
      </c>
      <c r="B141" s="134" t="s">
        <v>580</v>
      </c>
      <c r="C141" s="146" t="s">
        <v>379</v>
      </c>
      <c r="D141" s="146"/>
      <c r="E141" s="146"/>
      <c r="F141" s="146">
        <v>3</v>
      </c>
      <c r="G141" s="146">
        <v>3</v>
      </c>
      <c r="H141" s="147">
        <f t="shared" si="4"/>
        <v>6</v>
      </c>
      <c r="I141" s="157"/>
      <c r="J141" s="146">
        <f t="shared" si="5"/>
        <v>0</v>
      </c>
    </row>
    <row r="142" spans="1:10" ht="15.75" x14ac:dyDescent="0.35">
      <c r="A142" s="134">
        <v>123</v>
      </c>
      <c r="B142" s="134" t="s">
        <v>579</v>
      </c>
      <c r="C142" s="146" t="s">
        <v>379</v>
      </c>
      <c r="D142" s="146"/>
      <c r="E142" s="146"/>
      <c r="F142" s="146">
        <v>1</v>
      </c>
      <c r="G142" s="146">
        <v>1</v>
      </c>
      <c r="H142" s="147">
        <f t="shared" si="4"/>
        <v>2</v>
      </c>
      <c r="I142" s="157"/>
      <c r="J142" s="146">
        <f t="shared" si="5"/>
        <v>0</v>
      </c>
    </row>
    <row r="143" spans="1:10" ht="15.75" x14ac:dyDescent="0.35">
      <c r="A143" s="134">
        <v>124</v>
      </c>
      <c r="B143" s="134" t="s">
        <v>582</v>
      </c>
      <c r="C143" s="146" t="s">
        <v>379</v>
      </c>
      <c r="D143" s="146"/>
      <c r="E143" s="146"/>
      <c r="F143" s="146">
        <v>3</v>
      </c>
      <c r="G143" s="146">
        <v>3</v>
      </c>
      <c r="H143" s="147">
        <f t="shared" si="4"/>
        <v>6</v>
      </c>
      <c r="I143" s="157"/>
      <c r="J143" s="146">
        <f t="shared" si="5"/>
        <v>0</v>
      </c>
    </row>
    <row r="144" spans="1:10" ht="15.75" x14ac:dyDescent="0.35">
      <c r="A144" s="134">
        <v>125</v>
      </c>
      <c r="B144" s="134" t="s">
        <v>581</v>
      </c>
      <c r="C144" s="146" t="s">
        <v>379</v>
      </c>
      <c r="D144" s="146"/>
      <c r="E144" s="146"/>
      <c r="F144" s="146">
        <v>1</v>
      </c>
      <c r="G144" s="146">
        <v>1</v>
      </c>
      <c r="H144" s="147">
        <f t="shared" si="4"/>
        <v>2</v>
      </c>
      <c r="I144" s="157"/>
      <c r="J144" s="146">
        <f t="shared" si="5"/>
        <v>0</v>
      </c>
    </row>
    <row r="145" spans="1:10" ht="30.75" x14ac:dyDescent="0.35">
      <c r="A145" s="134">
        <v>126</v>
      </c>
      <c r="B145" s="137" t="s">
        <v>626</v>
      </c>
      <c r="C145" s="146" t="s">
        <v>601</v>
      </c>
      <c r="D145" s="146"/>
      <c r="E145" s="146"/>
      <c r="F145" s="146">
        <v>3</v>
      </c>
      <c r="G145" s="146">
        <v>3</v>
      </c>
      <c r="H145" s="147">
        <f t="shared" si="4"/>
        <v>6</v>
      </c>
      <c r="I145" s="157"/>
      <c r="J145" s="146">
        <f t="shared" si="5"/>
        <v>0</v>
      </c>
    </row>
    <row r="146" spans="1:10" ht="30.75" x14ac:dyDescent="0.35">
      <c r="A146" s="134">
        <v>127</v>
      </c>
      <c r="B146" s="137" t="s">
        <v>602</v>
      </c>
      <c r="C146" s="146" t="s">
        <v>601</v>
      </c>
      <c r="D146" s="146"/>
      <c r="E146" s="146"/>
      <c r="F146" s="146">
        <v>1</v>
      </c>
      <c r="G146" s="146">
        <v>1</v>
      </c>
      <c r="H146" s="147">
        <f t="shared" si="4"/>
        <v>2</v>
      </c>
      <c r="I146" s="157"/>
      <c r="J146" s="146">
        <f t="shared" si="5"/>
        <v>0</v>
      </c>
    </row>
    <row r="147" spans="1:10" s="101" customFormat="1" ht="15.75" x14ac:dyDescent="0.35">
      <c r="A147" s="134">
        <v>128</v>
      </c>
      <c r="B147" s="134" t="s">
        <v>569</v>
      </c>
      <c r="C147" s="146" t="s">
        <v>379</v>
      </c>
      <c r="D147" s="146"/>
      <c r="E147" s="146"/>
      <c r="F147" s="147">
        <v>5</v>
      </c>
      <c r="G147" s="146">
        <v>5</v>
      </c>
      <c r="H147" s="147">
        <f t="shared" si="4"/>
        <v>10</v>
      </c>
      <c r="I147" s="157"/>
      <c r="J147" s="146">
        <f t="shared" si="5"/>
        <v>0</v>
      </c>
    </row>
    <row r="148" spans="1:10" ht="16.5" customHeight="1" x14ac:dyDescent="0.35">
      <c r="A148" s="134">
        <v>129</v>
      </c>
      <c r="B148" s="136" t="s">
        <v>568</v>
      </c>
      <c r="C148" s="146" t="s">
        <v>379</v>
      </c>
      <c r="D148" s="146"/>
      <c r="E148" s="146"/>
      <c r="F148" s="147">
        <v>1</v>
      </c>
      <c r="G148" s="146">
        <v>1</v>
      </c>
      <c r="H148" s="147">
        <f t="shared" si="4"/>
        <v>2</v>
      </c>
      <c r="I148" s="157"/>
      <c r="J148" s="146">
        <f t="shared" si="5"/>
        <v>0</v>
      </c>
    </row>
    <row r="149" spans="1:10" s="101" customFormat="1" ht="15.75" x14ac:dyDescent="0.35">
      <c r="A149" s="134">
        <v>130</v>
      </c>
      <c r="B149" s="134" t="s">
        <v>571</v>
      </c>
      <c r="C149" s="146" t="s">
        <v>379</v>
      </c>
      <c r="D149" s="146"/>
      <c r="E149" s="146"/>
      <c r="F149" s="147">
        <v>2</v>
      </c>
      <c r="G149" s="146">
        <v>1</v>
      </c>
      <c r="H149" s="147">
        <f t="shared" si="4"/>
        <v>3</v>
      </c>
      <c r="I149" s="157"/>
      <c r="J149" s="146">
        <f t="shared" si="5"/>
        <v>0</v>
      </c>
    </row>
    <row r="150" spans="1:10" ht="15.75" x14ac:dyDescent="0.35">
      <c r="A150" s="134">
        <v>131</v>
      </c>
      <c r="B150" s="136" t="s">
        <v>567</v>
      </c>
      <c r="C150" s="146" t="s">
        <v>379</v>
      </c>
      <c r="D150" s="146"/>
      <c r="E150" s="146"/>
      <c r="F150" s="147">
        <v>2</v>
      </c>
      <c r="G150" s="146"/>
      <c r="H150" s="147">
        <f t="shared" si="4"/>
        <v>2</v>
      </c>
      <c r="I150" s="157"/>
      <c r="J150" s="146">
        <f t="shared" si="5"/>
        <v>0</v>
      </c>
    </row>
    <row r="151" spans="1:10" s="101" customFormat="1" ht="15.75" x14ac:dyDescent="0.35">
      <c r="A151" s="134">
        <v>132</v>
      </c>
      <c r="B151" s="134" t="s">
        <v>570</v>
      </c>
      <c r="C151" s="146" t="s">
        <v>379</v>
      </c>
      <c r="D151" s="146"/>
      <c r="E151" s="146"/>
      <c r="F151" s="147">
        <v>2</v>
      </c>
      <c r="G151" s="146"/>
      <c r="H151" s="147">
        <f t="shared" si="4"/>
        <v>2</v>
      </c>
      <c r="I151" s="157"/>
      <c r="J151" s="146">
        <f t="shared" si="5"/>
        <v>0</v>
      </c>
    </row>
    <row r="152" spans="1:10" s="71" customFormat="1" ht="15.75" x14ac:dyDescent="0.35">
      <c r="A152" s="134">
        <v>133</v>
      </c>
      <c r="B152" s="136" t="s">
        <v>555</v>
      </c>
      <c r="C152" s="148" t="s">
        <v>379</v>
      </c>
      <c r="D152" s="148"/>
      <c r="E152" s="148"/>
      <c r="F152" s="149">
        <v>1</v>
      </c>
      <c r="G152" s="149">
        <v>1</v>
      </c>
      <c r="H152" s="147">
        <f t="shared" si="4"/>
        <v>2</v>
      </c>
      <c r="I152" s="158"/>
      <c r="J152" s="146">
        <f t="shared" si="5"/>
        <v>0</v>
      </c>
    </row>
    <row r="153" spans="1:10" ht="15.75" x14ac:dyDescent="0.35">
      <c r="A153" s="134">
        <v>134</v>
      </c>
      <c r="B153" s="134" t="s">
        <v>583</v>
      </c>
      <c r="C153" s="146" t="s">
        <v>379</v>
      </c>
      <c r="D153" s="146"/>
      <c r="E153" s="146"/>
      <c r="F153" s="146">
        <v>2</v>
      </c>
      <c r="G153" s="146">
        <v>3</v>
      </c>
      <c r="H153" s="147">
        <f t="shared" si="4"/>
        <v>5</v>
      </c>
      <c r="I153" s="157"/>
      <c r="J153" s="146">
        <f t="shared" si="5"/>
        <v>0</v>
      </c>
    </row>
    <row r="154" spans="1:10" ht="15.75" x14ac:dyDescent="0.35">
      <c r="A154" s="134">
        <v>135</v>
      </c>
      <c r="B154" s="134" t="s">
        <v>584</v>
      </c>
      <c r="C154" s="146" t="s">
        <v>379</v>
      </c>
      <c r="D154" s="146"/>
      <c r="E154" s="146"/>
      <c r="F154" s="146">
        <v>3</v>
      </c>
      <c r="G154" s="146"/>
      <c r="H154" s="147">
        <f t="shared" si="4"/>
        <v>3</v>
      </c>
      <c r="I154" s="157"/>
      <c r="J154" s="146">
        <f t="shared" si="5"/>
        <v>0</v>
      </c>
    </row>
    <row r="155" spans="1:10" ht="15.75" x14ac:dyDescent="0.35">
      <c r="A155" s="134">
        <v>136</v>
      </c>
      <c r="B155" s="134" t="s">
        <v>590</v>
      </c>
      <c r="C155" s="146" t="s">
        <v>379</v>
      </c>
      <c r="D155" s="146"/>
      <c r="E155" s="146"/>
      <c r="F155" s="146">
        <v>1</v>
      </c>
      <c r="G155" s="146">
        <v>3</v>
      </c>
      <c r="H155" s="147">
        <f t="shared" si="4"/>
        <v>4</v>
      </c>
      <c r="I155" s="157"/>
      <c r="J155" s="146">
        <f t="shared" si="5"/>
        <v>0</v>
      </c>
    </row>
    <row r="156" spans="1:10" ht="15.75" x14ac:dyDescent="0.35">
      <c r="A156" s="134">
        <v>137</v>
      </c>
      <c r="B156" s="134" t="s">
        <v>587</v>
      </c>
      <c r="C156" s="146" t="s">
        <v>379</v>
      </c>
      <c r="D156" s="146"/>
      <c r="E156" s="146"/>
      <c r="F156" s="146">
        <v>1</v>
      </c>
      <c r="G156" s="146"/>
      <c r="H156" s="147">
        <f t="shared" si="4"/>
        <v>1</v>
      </c>
      <c r="I156" s="157"/>
      <c r="J156" s="146">
        <f t="shared" si="5"/>
        <v>0</v>
      </c>
    </row>
    <row r="157" spans="1:10" ht="15.75" x14ac:dyDescent="0.35">
      <c r="A157" s="134">
        <v>138</v>
      </c>
      <c r="B157" s="134" t="s">
        <v>585</v>
      </c>
      <c r="C157" s="146" t="s">
        <v>379</v>
      </c>
      <c r="D157" s="146">
        <v>1</v>
      </c>
      <c r="E157" s="146"/>
      <c r="F157" s="146">
        <v>1</v>
      </c>
      <c r="G157" s="146"/>
      <c r="H157" s="147">
        <f t="shared" si="4"/>
        <v>2</v>
      </c>
      <c r="I157" s="157"/>
      <c r="J157" s="146">
        <f t="shared" si="5"/>
        <v>0</v>
      </c>
    </row>
    <row r="158" spans="1:10" ht="15.75" x14ac:dyDescent="0.35">
      <c r="A158" s="134">
        <v>139</v>
      </c>
      <c r="B158" s="134" t="s">
        <v>589</v>
      </c>
      <c r="C158" s="146" t="s">
        <v>379</v>
      </c>
      <c r="D158" s="146"/>
      <c r="E158" s="146"/>
      <c r="F158" s="146"/>
      <c r="G158" s="146">
        <v>2</v>
      </c>
      <c r="H158" s="147">
        <f t="shared" si="4"/>
        <v>2</v>
      </c>
      <c r="I158" s="157"/>
      <c r="J158" s="146">
        <f t="shared" si="5"/>
        <v>0</v>
      </c>
    </row>
    <row r="159" spans="1:10" ht="15.75" x14ac:dyDescent="0.35">
      <c r="A159" s="134">
        <v>140</v>
      </c>
      <c r="B159" s="134" t="s">
        <v>586</v>
      </c>
      <c r="C159" s="146" t="s">
        <v>379</v>
      </c>
      <c r="D159" s="146"/>
      <c r="E159" s="146"/>
      <c r="F159" s="146">
        <v>1</v>
      </c>
      <c r="G159" s="146"/>
      <c r="H159" s="147">
        <f t="shared" si="4"/>
        <v>1</v>
      </c>
      <c r="I159" s="157"/>
      <c r="J159" s="146">
        <f t="shared" si="5"/>
        <v>0</v>
      </c>
    </row>
    <row r="160" spans="1:10" ht="15.75" x14ac:dyDescent="0.35">
      <c r="A160" s="134">
        <v>141</v>
      </c>
      <c r="B160" s="134" t="s">
        <v>588</v>
      </c>
      <c r="C160" s="146" t="s">
        <v>379</v>
      </c>
      <c r="D160" s="146"/>
      <c r="E160" s="146"/>
      <c r="F160" s="146">
        <v>1</v>
      </c>
      <c r="G160" s="146"/>
      <c r="H160" s="147">
        <f t="shared" si="4"/>
        <v>1</v>
      </c>
      <c r="I160" s="157"/>
      <c r="J160" s="146">
        <f t="shared" si="5"/>
        <v>0</v>
      </c>
    </row>
    <row r="161" spans="1:10" ht="15.75" x14ac:dyDescent="0.35">
      <c r="A161" s="134">
        <v>142</v>
      </c>
      <c r="B161" s="134" t="s">
        <v>591</v>
      </c>
      <c r="C161" s="146" t="s">
        <v>379</v>
      </c>
      <c r="D161" s="146"/>
      <c r="E161" s="146"/>
      <c r="F161" s="146">
        <v>1</v>
      </c>
      <c r="G161" s="146">
        <v>1</v>
      </c>
      <c r="H161" s="147">
        <f t="shared" si="4"/>
        <v>2</v>
      </c>
      <c r="I161" s="157"/>
      <c r="J161" s="146">
        <f t="shared" si="5"/>
        <v>0</v>
      </c>
    </row>
    <row r="162" spans="1:10" ht="18.75" customHeight="1" x14ac:dyDescent="0.35">
      <c r="A162" s="134">
        <v>143</v>
      </c>
      <c r="B162" s="137" t="s">
        <v>533</v>
      </c>
      <c r="C162" s="146" t="s">
        <v>379</v>
      </c>
      <c r="D162" s="147">
        <v>1</v>
      </c>
      <c r="E162" s="147">
        <v>1</v>
      </c>
      <c r="F162" s="147">
        <v>1</v>
      </c>
      <c r="G162" s="146">
        <v>1</v>
      </c>
      <c r="H162" s="147">
        <f t="shared" si="4"/>
        <v>4</v>
      </c>
      <c r="I162" s="157"/>
      <c r="J162" s="146">
        <f t="shared" si="5"/>
        <v>0</v>
      </c>
    </row>
    <row r="163" spans="1:10" ht="17.25" customHeight="1" x14ac:dyDescent="0.35">
      <c r="A163" s="134"/>
      <c r="B163" s="133" t="s">
        <v>627</v>
      </c>
      <c r="C163" s="146"/>
      <c r="D163" s="147"/>
      <c r="E163" s="147"/>
      <c r="F163" s="147"/>
      <c r="G163" s="146"/>
      <c r="H163" s="147">
        <f t="shared" si="4"/>
        <v>0</v>
      </c>
      <c r="I163" s="157"/>
      <c r="J163" s="146">
        <f t="shared" si="5"/>
        <v>0</v>
      </c>
    </row>
    <row r="164" spans="1:10" ht="15.75" x14ac:dyDescent="0.35">
      <c r="A164" s="134">
        <v>144</v>
      </c>
      <c r="B164" s="137" t="s">
        <v>628</v>
      </c>
      <c r="C164" s="146" t="s">
        <v>532</v>
      </c>
      <c r="D164" s="146"/>
      <c r="E164" s="146"/>
      <c r="F164" s="147">
        <v>22</v>
      </c>
      <c r="G164" s="146">
        <f>ROUND(17.6,0)</f>
        <v>18</v>
      </c>
      <c r="H164" s="147">
        <f t="shared" si="4"/>
        <v>40</v>
      </c>
      <c r="I164" s="157"/>
      <c r="J164" s="146">
        <f t="shared" si="5"/>
        <v>0</v>
      </c>
    </row>
    <row r="165" spans="1:10" ht="15.75" x14ac:dyDescent="0.35">
      <c r="A165" s="134">
        <v>145</v>
      </c>
      <c r="B165" s="137" t="s">
        <v>629</v>
      </c>
      <c r="C165" s="146" t="s">
        <v>532</v>
      </c>
      <c r="D165" s="146"/>
      <c r="E165" s="146"/>
      <c r="F165" s="147">
        <f>ROUND(19.8,0)</f>
        <v>20</v>
      </c>
      <c r="G165" s="146">
        <v>22</v>
      </c>
      <c r="H165" s="147">
        <f t="shared" si="4"/>
        <v>42</v>
      </c>
      <c r="I165" s="157"/>
      <c r="J165" s="146">
        <f t="shared" si="5"/>
        <v>0</v>
      </c>
    </row>
    <row r="166" spans="1:10" ht="15.75" x14ac:dyDescent="0.35">
      <c r="A166" s="134">
        <v>146</v>
      </c>
      <c r="B166" s="137" t="s">
        <v>630</v>
      </c>
      <c r="C166" s="146" t="s">
        <v>532</v>
      </c>
      <c r="D166" s="146"/>
      <c r="E166" s="146"/>
      <c r="F166" s="147">
        <f>ROUND(17.6,0)</f>
        <v>18</v>
      </c>
      <c r="G166" s="146">
        <f>ROUND(16.5,0)</f>
        <v>17</v>
      </c>
      <c r="H166" s="147">
        <f t="shared" si="4"/>
        <v>35</v>
      </c>
      <c r="I166" s="157"/>
      <c r="J166" s="146">
        <f t="shared" si="5"/>
        <v>0</v>
      </c>
    </row>
    <row r="167" spans="1:10" ht="15.75" x14ac:dyDescent="0.35">
      <c r="A167" s="134">
        <v>147</v>
      </c>
      <c r="B167" s="137" t="s">
        <v>631</v>
      </c>
      <c r="C167" s="146" t="s">
        <v>379</v>
      </c>
      <c r="D167" s="147">
        <v>1</v>
      </c>
      <c r="E167" s="146"/>
      <c r="F167" s="147">
        <v>5</v>
      </c>
      <c r="G167" s="146">
        <v>3</v>
      </c>
      <c r="H167" s="147">
        <f t="shared" si="4"/>
        <v>9</v>
      </c>
      <c r="I167" s="157"/>
      <c r="J167" s="146">
        <f t="shared" si="5"/>
        <v>0</v>
      </c>
    </row>
    <row r="168" spans="1:10" ht="15.75" x14ac:dyDescent="0.35">
      <c r="A168" s="134">
        <v>148</v>
      </c>
      <c r="B168" s="137" t="s">
        <v>632</v>
      </c>
      <c r="C168" s="146" t="s">
        <v>379</v>
      </c>
      <c r="D168" s="146"/>
      <c r="E168" s="146"/>
      <c r="F168" s="147">
        <v>3</v>
      </c>
      <c r="G168" s="146">
        <v>2</v>
      </c>
      <c r="H168" s="147">
        <f t="shared" si="4"/>
        <v>5</v>
      </c>
      <c r="I168" s="157"/>
      <c r="J168" s="146">
        <f t="shared" si="5"/>
        <v>0</v>
      </c>
    </row>
    <row r="169" spans="1:10" ht="15.75" x14ac:dyDescent="0.35">
      <c r="A169" s="134">
        <v>149</v>
      </c>
      <c r="B169" s="134" t="s">
        <v>599</v>
      </c>
      <c r="C169" s="146" t="s">
        <v>379</v>
      </c>
      <c r="D169" s="146"/>
      <c r="E169" s="146"/>
      <c r="F169" s="146">
        <v>2</v>
      </c>
      <c r="G169" s="146">
        <v>2</v>
      </c>
      <c r="H169" s="147">
        <f t="shared" si="4"/>
        <v>4</v>
      </c>
      <c r="I169" s="157"/>
      <c r="J169" s="146">
        <f t="shared" si="5"/>
        <v>0</v>
      </c>
    </row>
    <row r="170" spans="1:10" ht="15.75" x14ac:dyDescent="0.35">
      <c r="A170" s="134">
        <v>150</v>
      </c>
      <c r="B170" s="134" t="s">
        <v>598</v>
      </c>
      <c r="C170" s="146" t="s">
        <v>379</v>
      </c>
      <c r="D170" s="146"/>
      <c r="E170" s="146"/>
      <c r="F170" s="146">
        <v>2</v>
      </c>
      <c r="G170" s="146">
        <v>2</v>
      </c>
      <c r="H170" s="147">
        <f t="shared" si="4"/>
        <v>4</v>
      </c>
      <c r="I170" s="157"/>
      <c r="J170" s="146">
        <f t="shared" si="5"/>
        <v>0</v>
      </c>
    </row>
    <row r="171" spans="1:10" ht="15.75" x14ac:dyDescent="0.35">
      <c r="A171" s="134">
        <v>151</v>
      </c>
      <c r="B171" s="134" t="s">
        <v>600</v>
      </c>
      <c r="C171" s="146" t="s">
        <v>379</v>
      </c>
      <c r="D171" s="146"/>
      <c r="E171" s="146"/>
      <c r="F171" s="146">
        <v>4</v>
      </c>
      <c r="G171" s="146">
        <v>4</v>
      </c>
      <c r="H171" s="147">
        <f t="shared" si="4"/>
        <v>8</v>
      </c>
      <c r="I171" s="157"/>
      <c r="J171" s="146">
        <f t="shared" si="5"/>
        <v>0</v>
      </c>
    </row>
    <row r="172" spans="1:10" ht="15.75" x14ac:dyDescent="0.35">
      <c r="A172" s="134">
        <v>152</v>
      </c>
      <c r="B172" s="134" t="s">
        <v>594</v>
      </c>
      <c r="C172" s="146" t="s">
        <v>379</v>
      </c>
      <c r="D172" s="146"/>
      <c r="E172" s="146"/>
      <c r="F172" s="146">
        <v>9</v>
      </c>
      <c r="G172" s="146">
        <v>10</v>
      </c>
      <c r="H172" s="147">
        <f t="shared" si="4"/>
        <v>19</v>
      </c>
      <c r="I172" s="157"/>
      <c r="J172" s="146">
        <f t="shared" si="5"/>
        <v>0</v>
      </c>
    </row>
    <row r="173" spans="1:10" ht="15.75" x14ac:dyDescent="0.35">
      <c r="A173" s="134">
        <v>153</v>
      </c>
      <c r="B173" s="134" t="s">
        <v>633</v>
      </c>
      <c r="C173" s="146" t="s">
        <v>379</v>
      </c>
      <c r="D173" s="146"/>
      <c r="E173" s="146"/>
      <c r="F173" s="146">
        <v>2</v>
      </c>
      <c r="G173" s="146">
        <v>1</v>
      </c>
      <c r="H173" s="147">
        <f t="shared" si="4"/>
        <v>3</v>
      </c>
      <c r="I173" s="157"/>
      <c r="J173" s="146">
        <f t="shared" si="5"/>
        <v>0</v>
      </c>
    </row>
    <row r="174" spans="1:10" ht="15.75" x14ac:dyDescent="0.35">
      <c r="A174" s="134">
        <v>154</v>
      </c>
      <c r="B174" s="134" t="s">
        <v>634</v>
      </c>
      <c r="C174" s="146" t="s">
        <v>379</v>
      </c>
      <c r="D174" s="146"/>
      <c r="E174" s="146"/>
      <c r="F174" s="146">
        <v>2</v>
      </c>
      <c r="G174" s="146"/>
      <c r="H174" s="147">
        <f t="shared" si="4"/>
        <v>2</v>
      </c>
      <c r="I174" s="157"/>
      <c r="J174" s="146">
        <f t="shared" si="5"/>
        <v>0</v>
      </c>
    </row>
    <row r="175" spans="1:10" ht="15.75" x14ac:dyDescent="0.35">
      <c r="A175" s="134">
        <v>155</v>
      </c>
      <c r="B175" s="134" t="s">
        <v>635</v>
      </c>
      <c r="C175" s="146" t="s">
        <v>379</v>
      </c>
      <c r="D175" s="146"/>
      <c r="E175" s="146"/>
      <c r="F175" s="146">
        <v>1</v>
      </c>
      <c r="G175" s="146">
        <v>2</v>
      </c>
      <c r="H175" s="147">
        <f t="shared" si="4"/>
        <v>3</v>
      </c>
      <c r="I175" s="157"/>
      <c r="J175" s="146">
        <f t="shared" si="5"/>
        <v>0</v>
      </c>
    </row>
    <row r="176" spans="1:10" ht="15.75" x14ac:dyDescent="0.35">
      <c r="A176" s="134">
        <v>156</v>
      </c>
      <c r="B176" s="134" t="s">
        <v>597</v>
      </c>
      <c r="C176" s="146" t="s">
        <v>379</v>
      </c>
      <c r="D176" s="146"/>
      <c r="E176" s="146"/>
      <c r="F176" s="146">
        <v>1</v>
      </c>
      <c r="G176" s="146">
        <v>1</v>
      </c>
      <c r="H176" s="147">
        <f t="shared" si="4"/>
        <v>2</v>
      </c>
      <c r="I176" s="157"/>
      <c r="J176" s="146">
        <f t="shared" si="5"/>
        <v>0</v>
      </c>
    </row>
    <row r="177" spans="1:10" ht="15.75" x14ac:dyDescent="0.35">
      <c r="A177" s="134">
        <v>157</v>
      </c>
      <c r="B177" s="134" t="s">
        <v>595</v>
      </c>
      <c r="C177" s="146" t="s">
        <v>379</v>
      </c>
      <c r="D177" s="146"/>
      <c r="E177" s="146"/>
      <c r="F177" s="146">
        <v>1</v>
      </c>
      <c r="G177" s="146">
        <v>1</v>
      </c>
      <c r="H177" s="147">
        <f t="shared" si="4"/>
        <v>2</v>
      </c>
      <c r="I177" s="157"/>
      <c r="J177" s="146">
        <f t="shared" si="5"/>
        <v>0</v>
      </c>
    </row>
    <row r="178" spans="1:10" ht="15.75" x14ac:dyDescent="0.35">
      <c r="A178" s="134">
        <v>158</v>
      </c>
      <c r="B178" s="134" t="s">
        <v>596</v>
      </c>
      <c r="C178" s="146" t="s">
        <v>379</v>
      </c>
      <c r="D178" s="146"/>
      <c r="E178" s="146"/>
      <c r="F178" s="146">
        <v>1</v>
      </c>
      <c r="G178" s="146"/>
      <c r="H178" s="147">
        <f t="shared" si="4"/>
        <v>1</v>
      </c>
      <c r="I178" s="157"/>
      <c r="J178" s="146">
        <f t="shared" si="5"/>
        <v>0</v>
      </c>
    </row>
    <row r="179" spans="1:10" s="129" customFormat="1" ht="15.75" x14ac:dyDescent="0.35">
      <c r="A179" s="134"/>
      <c r="B179" s="132" t="s">
        <v>531</v>
      </c>
      <c r="C179" s="144"/>
      <c r="D179" s="145"/>
      <c r="E179" s="145"/>
      <c r="F179" s="145"/>
      <c r="G179" s="145"/>
      <c r="H179" s="147">
        <f t="shared" si="4"/>
        <v>0</v>
      </c>
      <c r="I179" s="159"/>
      <c r="J179" s="146">
        <f t="shared" si="5"/>
        <v>0</v>
      </c>
    </row>
    <row r="180" spans="1:10" ht="33" customHeight="1" x14ac:dyDescent="0.35">
      <c r="A180" s="134">
        <v>159</v>
      </c>
      <c r="B180" s="137" t="s">
        <v>448</v>
      </c>
      <c r="C180" s="146" t="s">
        <v>379</v>
      </c>
      <c r="D180" s="146"/>
      <c r="E180" s="147">
        <v>2</v>
      </c>
      <c r="F180" s="146"/>
      <c r="G180" s="146"/>
      <c r="H180" s="147">
        <f t="shared" si="4"/>
        <v>2</v>
      </c>
      <c r="I180" s="157"/>
      <c r="J180" s="146">
        <f t="shared" si="5"/>
        <v>0</v>
      </c>
    </row>
    <row r="181" spans="1:10" ht="15.75" x14ac:dyDescent="0.35">
      <c r="A181" s="134">
        <v>160</v>
      </c>
      <c r="B181" s="134" t="s">
        <v>406</v>
      </c>
      <c r="C181" s="146" t="s">
        <v>379</v>
      </c>
      <c r="D181" s="146"/>
      <c r="E181" s="146"/>
      <c r="F181" s="147">
        <v>9</v>
      </c>
      <c r="G181" s="147">
        <v>6</v>
      </c>
      <c r="H181" s="147">
        <f t="shared" si="4"/>
        <v>15</v>
      </c>
      <c r="I181" s="157"/>
      <c r="J181" s="146">
        <f t="shared" si="5"/>
        <v>0</v>
      </c>
    </row>
    <row r="182" spans="1:10" ht="15.75" x14ac:dyDescent="0.35">
      <c r="A182" s="134">
        <v>161</v>
      </c>
      <c r="B182" s="134" t="s">
        <v>261</v>
      </c>
      <c r="C182" s="146" t="s">
        <v>379</v>
      </c>
      <c r="D182" s="146"/>
      <c r="E182" s="146"/>
      <c r="F182" s="147">
        <v>13</v>
      </c>
      <c r="G182" s="147">
        <v>8</v>
      </c>
      <c r="H182" s="147">
        <f t="shared" si="4"/>
        <v>21</v>
      </c>
      <c r="I182" s="157"/>
      <c r="J182" s="146">
        <f t="shared" si="5"/>
        <v>0</v>
      </c>
    </row>
    <row r="183" spans="1:10" ht="15.75" x14ac:dyDescent="0.35">
      <c r="A183" s="134">
        <v>162</v>
      </c>
      <c r="B183" s="134" t="s">
        <v>407</v>
      </c>
      <c r="C183" s="146" t="s">
        <v>379</v>
      </c>
      <c r="D183" s="146"/>
      <c r="E183" s="146"/>
      <c r="F183" s="147">
        <v>7</v>
      </c>
      <c r="G183" s="147">
        <v>5</v>
      </c>
      <c r="H183" s="147">
        <f t="shared" si="4"/>
        <v>12</v>
      </c>
      <c r="I183" s="157"/>
      <c r="J183" s="146">
        <f t="shared" si="5"/>
        <v>0</v>
      </c>
    </row>
    <row r="184" spans="1:10" ht="15.75" x14ac:dyDescent="0.35">
      <c r="A184" s="134">
        <v>163</v>
      </c>
      <c r="B184" s="134" t="s">
        <v>266</v>
      </c>
      <c r="C184" s="146" t="s">
        <v>379</v>
      </c>
      <c r="D184" s="146"/>
      <c r="E184" s="146"/>
      <c r="F184" s="147">
        <v>0</v>
      </c>
      <c r="G184" s="147">
        <v>1</v>
      </c>
      <c r="H184" s="147">
        <f t="shared" si="4"/>
        <v>1</v>
      </c>
      <c r="I184" s="157"/>
      <c r="J184" s="146">
        <f t="shared" si="5"/>
        <v>0</v>
      </c>
    </row>
    <row r="185" spans="1:10" ht="15.75" x14ac:dyDescent="0.35">
      <c r="A185" s="134">
        <v>164</v>
      </c>
      <c r="B185" s="134" t="s">
        <v>265</v>
      </c>
      <c r="C185" s="146" t="s">
        <v>379</v>
      </c>
      <c r="D185" s="146"/>
      <c r="E185" s="147">
        <v>2</v>
      </c>
      <c r="F185" s="147">
        <v>5</v>
      </c>
      <c r="G185" s="147">
        <v>3</v>
      </c>
      <c r="H185" s="147">
        <f t="shared" si="4"/>
        <v>10</v>
      </c>
      <c r="I185" s="157"/>
      <c r="J185" s="146">
        <f t="shared" si="5"/>
        <v>0</v>
      </c>
    </row>
    <row r="186" spans="1:10" ht="15.75" x14ac:dyDescent="0.35">
      <c r="A186" s="134">
        <v>165</v>
      </c>
      <c r="B186" s="134" t="s">
        <v>264</v>
      </c>
      <c r="C186" s="146" t="s">
        <v>379</v>
      </c>
      <c r="D186" s="146"/>
      <c r="E186" s="146"/>
      <c r="F186" s="147">
        <v>4</v>
      </c>
      <c r="G186" s="147">
        <v>2</v>
      </c>
      <c r="H186" s="147">
        <f t="shared" si="4"/>
        <v>6</v>
      </c>
      <c r="I186" s="157"/>
      <c r="J186" s="146">
        <f t="shared" si="5"/>
        <v>0</v>
      </c>
    </row>
    <row r="187" spans="1:10" ht="15.75" x14ac:dyDescent="0.35">
      <c r="A187" s="134">
        <v>166</v>
      </c>
      <c r="B187" s="134" t="s">
        <v>270</v>
      </c>
      <c r="C187" s="146" t="s">
        <v>379</v>
      </c>
      <c r="D187" s="146"/>
      <c r="E187" s="146"/>
      <c r="F187" s="147">
        <v>7</v>
      </c>
      <c r="G187" s="147">
        <v>6</v>
      </c>
      <c r="H187" s="147">
        <f t="shared" si="4"/>
        <v>13</v>
      </c>
      <c r="I187" s="157"/>
      <c r="J187" s="146">
        <f t="shared" si="5"/>
        <v>0</v>
      </c>
    </row>
    <row r="188" spans="1:10" ht="15.75" x14ac:dyDescent="0.35">
      <c r="A188" s="134">
        <v>167</v>
      </c>
      <c r="B188" s="134" t="s">
        <v>276</v>
      </c>
      <c r="C188" s="146" t="s">
        <v>379</v>
      </c>
      <c r="D188" s="146"/>
      <c r="E188" s="146"/>
      <c r="F188" s="147">
        <v>0</v>
      </c>
      <c r="G188" s="146"/>
      <c r="H188" s="147">
        <f t="shared" si="4"/>
        <v>0</v>
      </c>
      <c r="I188" s="157"/>
      <c r="J188" s="146">
        <f t="shared" si="5"/>
        <v>0</v>
      </c>
    </row>
    <row r="189" spans="1:10" ht="15.75" x14ac:dyDescent="0.35">
      <c r="A189" s="134">
        <v>168</v>
      </c>
      <c r="B189" s="134" t="s">
        <v>277</v>
      </c>
      <c r="C189" s="146" t="s">
        <v>379</v>
      </c>
      <c r="D189" s="146"/>
      <c r="E189" s="146"/>
      <c r="F189" s="147">
        <v>0</v>
      </c>
      <c r="G189" s="146"/>
      <c r="H189" s="147">
        <f t="shared" si="4"/>
        <v>0</v>
      </c>
      <c r="I189" s="157"/>
      <c r="J189" s="146">
        <f t="shared" si="5"/>
        <v>0</v>
      </c>
    </row>
    <row r="190" spans="1:10" ht="15.75" x14ac:dyDescent="0.35">
      <c r="A190" s="134">
        <v>169</v>
      </c>
      <c r="B190" s="134" t="s">
        <v>279</v>
      </c>
      <c r="C190" s="146" t="s">
        <v>379</v>
      </c>
      <c r="D190" s="146"/>
      <c r="E190" s="146"/>
      <c r="F190" s="147">
        <v>1</v>
      </c>
      <c r="G190" s="147">
        <v>1</v>
      </c>
      <c r="H190" s="147">
        <f t="shared" si="4"/>
        <v>2</v>
      </c>
      <c r="I190" s="157"/>
      <c r="J190" s="146">
        <f t="shared" si="5"/>
        <v>0</v>
      </c>
    </row>
    <row r="191" spans="1:10" s="101" customFormat="1" ht="15.75" x14ac:dyDescent="0.35">
      <c r="A191" s="134">
        <v>170</v>
      </c>
      <c r="B191" s="134" t="s">
        <v>271</v>
      </c>
      <c r="C191" s="146" t="s">
        <v>535</v>
      </c>
      <c r="D191" s="147">
        <v>1</v>
      </c>
      <c r="E191" s="147">
        <v>1</v>
      </c>
      <c r="F191" s="147">
        <v>1</v>
      </c>
      <c r="G191" s="147">
        <v>1</v>
      </c>
      <c r="H191" s="147">
        <f t="shared" si="4"/>
        <v>4</v>
      </c>
      <c r="I191" s="157"/>
      <c r="J191" s="146">
        <f t="shared" si="5"/>
        <v>0</v>
      </c>
    </row>
    <row r="192" spans="1:10" ht="15.75" x14ac:dyDescent="0.35">
      <c r="A192" s="134">
        <v>171</v>
      </c>
      <c r="B192" s="134" t="s">
        <v>273</v>
      </c>
      <c r="C192" s="146" t="s">
        <v>379</v>
      </c>
      <c r="D192" s="147">
        <v>1</v>
      </c>
      <c r="E192" s="147">
        <v>1</v>
      </c>
      <c r="F192" s="147">
        <v>1</v>
      </c>
      <c r="G192" s="147">
        <v>1</v>
      </c>
      <c r="H192" s="147">
        <f t="shared" si="4"/>
        <v>4</v>
      </c>
      <c r="I192" s="157"/>
      <c r="J192" s="146">
        <f t="shared" si="5"/>
        <v>0</v>
      </c>
    </row>
    <row r="193" spans="1:10" ht="15.75" x14ac:dyDescent="0.35">
      <c r="A193" s="134">
        <v>172</v>
      </c>
      <c r="B193" s="134" t="s">
        <v>274</v>
      </c>
      <c r="C193" s="146" t="s">
        <v>379</v>
      </c>
      <c r="D193" s="147">
        <v>1</v>
      </c>
      <c r="E193" s="147">
        <v>1</v>
      </c>
      <c r="F193" s="147">
        <v>1</v>
      </c>
      <c r="G193" s="146">
        <v>1</v>
      </c>
      <c r="H193" s="147">
        <f t="shared" si="4"/>
        <v>4</v>
      </c>
      <c r="I193" s="157"/>
      <c r="J193" s="146">
        <f t="shared" si="5"/>
        <v>0</v>
      </c>
    </row>
    <row r="194" spans="1:10" ht="15.75" x14ac:dyDescent="0.35">
      <c r="A194" s="134">
        <v>173</v>
      </c>
      <c r="B194" s="134" t="s">
        <v>275</v>
      </c>
      <c r="C194" s="146" t="s">
        <v>379</v>
      </c>
      <c r="D194" s="147">
        <v>1</v>
      </c>
      <c r="E194" s="147">
        <v>1</v>
      </c>
      <c r="F194" s="147">
        <v>1</v>
      </c>
      <c r="G194" s="146">
        <v>1</v>
      </c>
      <c r="H194" s="147">
        <f t="shared" si="4"/>
        <v>4</v>
      </c>
      <c r="I194" s="157"/>
      <c r="J194" s="146">
        <f t="shared" si="5"/>
        <v>0</v>
      </c>
    </row>
    <row r="195" spans="1:10" ht="45.75" x14ac:dyDescent="0.35">
      <c r="A195" s="134">
        <v>174</v>
      </c>
      <c r="B195" s="137" t="s">
        <v>422</v>
      </c>
      <c r="C195" s="146" t="s">
        <v>379</v>
      </c>
      <c r="D195" s="146"/>
      <c r="E195" s="146"/>
      <c r="F195" s="147">
        <v>1</v>
      </c>
      <c r="G195" s="146"/>
      <c r="H195" s="147">
        <f t="shared" si="4"/>
        <v>1</v>
      </c>
      <c r="I195" s="157"/>
      <c r="J195" s="146">
        <f t="shared" si="5"/>
        <v>0</v>
      </c>
    </row>
    <row r="196" spans="1:10" ht="75.75" x14ac:dyDescent="0.35">
      <c r="A196" s="134">
        <v>175</v>
      </c>
      <c r="B196" s="137" t="s">
        <v>420</v>
      </c>
      <c r="C196" s="146" t="s">
        <v>379</v>
      </c>
      <c r="D196" s="146"/>
      <c r="E196" s="146"/>
      <c r="F196" s="147">
        <v>2</v>
      </c>
      <c r="G196" s="146"/>
      <c r="H196" s="147">
        <f t="shared" si="4"/>
        <v>2</v>
      </c>
      <c r="I196" s="157"/>
      <c r="J196" s="146">
        <f t="shared" si="5"/>
        <v>0</v>
      </c>
    </row>
    <row r="197" spans="1:10" ht="90.75" x14ac:dyDescent="0.35">
      <c r="A197" s="134">
        <v>176</v>
      </c>
      <c r="B197" s="137" t="s">
        <v>402</v>
      </c>
      <c r="C197" s="146" t="s">
        <v>379</v>
      </c>
      <c r="D197" s="146"/>
      <c r="E197" s="146"/>
      <c r="F197" s="147">
        <v>7</v>
      </c>
      <c r="G197" s="147">
        <v>3</v>
      </c>
      <c r="H197" s="147">
        <f t="shared" si="4"/>
        <v>10</v>
      </c>
      <c r="I197" s="157"/>
      <c r="J197" s="146">
        <f t="shared" si="5"/>
        <v>0</v>
      </c>
    </row>
    <row r="198" spans="1:10" ht="15.75" x14ac:dyDescent="0.35">
      <c r="A198" s="134">
        <v>177</v>
      </c>
      <c r="B198" s="134" t="s">
        <v>461</v>
      </c>
      <c r="C198" s="146" t="s">
        <v>379</v>
      </c>
      <c r="D198" s="146"/>
      <c r="E198" s="146"/>
      <c r="F198" s="146"/>
      <c r="G198" s="147">
        <v>2</v>
      </c>
      <c r="H198" s="147">
        <f t="shared" si="4"/>
        <v>2</v>
      </c>
      <c r="I198" s="157"/>
      <c r="J198" s="146">
        <f t="shared" si="5"/>
        <v>0</v>
      </c>
    </row>
    <row r="199" spans="1:10" ht="60.75" x14ac:dyDescent="0.35">
      <c r="A199" s="134">
        <v>178</v>
      </c>
      <c r="B199" s="137" t="s">
        <v>462</v>
      </c>
      <c r="C199" s="146" t="s">
        <v>379</v>
      </c>
      <c r="D199" s="146"/>
      <c r="E199" s="146"/>
      <c r="F199" s="146"/>
      <c r="G199" s="147">
        <v>2</v>
      </c>
      <c r="H199" s="147">
        <f t="shared" ref="H199:H202" si="6">SUM(D199:G199)</f>
        <v>2</v>
      </c>
      <c r="I199" s="157"/>
      <c r="J199" s="146">
        <f t="shared" ref="J199:J242" si="7">ROUND((H199*I199),0)</f>
        <v>0</v>
      </c>
    </row>
    <row r="200" spans="1:10" ht="60.75" x14ac:dyDescent="0.35">
      <c r="A200" s="134">
        <v>179</v>
      </c>
      <c r="B200" s="137" t="s">
        <v>405</v>
      </c>
      <c r="C200" s="146" t="s">
        <v>379</v>
      </c>
      <c r="D200" s="147">
        <v>2</v>
      </c>
      <c r="E200" s="147">
        <v>2</v>
      </c>
      <c r="F200" s="147">
        <v>2</v>
      </c>
      <c r="G200" s="147">
        <v>2</v>
      </c>
      <c r="H200" s="147">
        <f t="shared" si="6"/>
        <v>8</v>
      </c>
      <c r="I200" s="157"/>
      <c r="J200" s="146">
        <f t="shared" si="7"/>
        <v>0</v>
      </c>
    </row>
    <row r="201" spans="1:10" ht="15.75" x14ac:dyDescent="0.35">
      <c r="A201" s="134">
        <v>180</v>
      </c>
      <c r="B201" s="134" t="s">
        <v>442</v>
      </c>
      <c r="C201" s="146" t="s">
        <v>379</v>
      </c>
      <c r="D201" s="147">
        <v>1</v>
      </c>
      <c r="E201" s="146"/>
      <c r="F201" s="146"/>
      <c r="G201" s="146"/>
      <c r="H201" s="147">
        <f t="shared" si="6"/>
        <v>1</v>
      </c>
      <c r="I201" s="157"/>
      <c r="J201" s="146">
        <f t="shared" si="7"/>
        <v>0</v>
      </c>
    </row>
    <row r="202" spans="1:10" ht="90.75" x14ac:dyDescent="0.35">
      <c r="A202" s="134">
        <v>181</v>
      </c>
      <c r="B202" s="137" t="s">
        <v>404</v>
      </c>
      <c r="C202" s="146" t="s">
        <v>379</v>
      </c>
      <c r="D202" s="146"/>
      <c r="E202" s="146"/>
      <c r="F202" s="147">
        <v>0</v>
      </c>
      <c r="G202" s="147">
        <v>1</v>
      </c>
      <c r="H202" s="147">
        <f t="shared" si="6"/>
        <v>1</v>
      </c>
      <c r="I202" s="157"/>
      <c r="J202" s="146">
        <f t="shared" si="7"/>
        <v>0</v>
      </c>
    </row>
    <row r="203" spans="1:10" ht="15.75" x14ac:dyDescent="0.35">
      <c r="A203" s="134"/>
      <c r="B203" s="132" t="s">
        <v>550</v>
      </c>
      <c r="C203" s="146"/>
      <c r="D203" s="146"/>
      <c r="E203" s="146"/>
      <c r="F203" s="146"/>
      <c r="G203" s="146"/>
      <c r="H203" s="147">
        <f t="shared" ref="H203" si="8">SUM(D203:G203)</f>
        <v>0</v>
      </c>
      <c r="I203" s="157"/>
      <c r="J203" s="146">
        <f t="shared" si="7"/>
        <v>0</v>
      </c>
    </row>
    <row r="204" spans="1:10" ht="15.75" x14ac:dyDescent="0.35">
      <c r="A204" s="134">
        <v>182</v>
      </c>
      <c r="B204" s="134" t="s">
        <v>310</v>
      </c>
      <c r="C204" s="146" t="s">
        <v>536</v>
      </c>
      <c r="D204" s="146">
        <v>1</v>
      </c>
      <c r="E204" s="146">
        <v>1</v>
      </c>
      <c r="F204" s="146">
        <v>1</v>
      </c>
      <c r="G204" s="146">
        <v>1</v>
      </c>
      <c r="H204" s="147">
        <f>SUM(D204:G204)</f>
        <v>4</v>
      </c>
      <c r="I204" s="157"/>
      <c r="J204" s="146">
        <f t="shared" si="7"/>
        <v>0</v>
      </c>
    </row>
    <row r="205" spans="1:10" ht="15.75" x14ac:dyDescent="0.35">
      <c r="A205" s="134">
        <v>183</v>
      </c>
      <c r="B205" s="134" t="s">
        <v>311</v>
      </c>
      <c r="C205" s="146" t="s">
        <v>536</v>
      </c>
      <c r="D205" s="146">
        <v>1</v>
      </c>
      <c r="E205" s="146">
        <v>1</v>
      </c>
      <c r="F205" s="146">
        <v>1</v>
      </c>
      <c r="G205" s="146">
        <v>1</v>
      </c>
      <c r="H205" s="147">
        <f t="shared" ref="H205:H242" si="9">SUM(D205:G205)</f>
        <v>4</v>
      </c>
      <c r="I205" s="157"/>
      <c r="J205" s="146">
        <f t="shared" si="7"/>
        <v>0</v>
      </c>
    </row>
    <row r="206" spans="1:10" ht="15.75" x14ac:dyDescent="0.35">
      <c r="A206" s="134">
        <v>184</v>
      </c>
      <c r="B206" s="134" t="s">
        <v>312</v>
      </c>
      <c r="C206" s="146" t="s">
        <v>536</v>
      </c>
      <c r="D206" s="146">
        <v>1</v>
      </c>
      <c r="E206" s="146">
        <v>1</v>
      </c>
      <c r="F206" s="146">
        <v>1</v>
      </c>
      <c r="G206" s="146">
        <v>1</v>
      </c>
      <c r="H206" s="147">
        <f t="shared" si="9"/>
        <v>4</v>
      </c>
      <c r="I206" s="157"/>
      <c r="J206" s="146">
        <f t="shared" si="7"/>
        <v>0</v>
      </c>
    </row>
    <row r="207" spans="1:10" ht="15.75" x14ac:dyDescent="0.35">
      <c r="A207" s="134">
        <v>185</v>
      </c>
      <c r="B207" s="134" t="s">
        <v>313</v>
      </c>
      <c r="C207" s="146" t="s">
        <v>536</v>
      </c>
      <c r="D207" s="146">
        <v>1</v>
      </c>
      <c r="E207" s="146">
        <v>1</v>
      </c>
      <c r="F207" s="146">
        <v>1</v>
      </c>
      <c r="G207" s="146">
        <v>1</v>
      </c>
      <c r="H207" s="147">
        <f t="shared" si="9"/>
        <v>4</v>
      </c>
      <c r="I207" s="157"/>
      <c r="J207" s="146">
        <f t="shared" si="7"/>
        <v>0</v>
      </c>
    </row>
    <row r="208" spans="1:10" ht="15.75" x14ac:dyDescent="0.35">
      <c r="A208" s="134">
        <v>186</v>
      </c>
      <c r="B208" s="134" t="s">
        <v>314</v>
      </c>
      <c r="C208" s="146" t="s">
        <v>536</v>
      </c>
      <c r="D208" s="146">
        <v>1</v>
      </c>
      <c r="E208" s="146">
        <v>1</v>
      </c>
      <c r="F208" s="146">
        <v>1</v>
      </c>
      <c r="G208" s="146">
        <v>1</v>
      </c>
      <c r="H208" s="147">
        <f t="shared" si="9"/>
        <v>4</v>
      </c>
      <c r="I208" s="157"/>
      <c r="J208" s="146">
        <f t="shared" si="7"/>
        <v>0</v>
      </c>
    </row>
    <row r="209" spans="1:10" ht="15.75" x14ac:dyDescent="0.35">
      <c r="A209" s="134">
        <v>187</v>
      </c>
      <c r="B209" s="134" t="s">
        <v>315</v>
      </c>
      <c r="C209" s="146" t="s">
        <v>536</v>
      </c>
      <c r="D209" s="146">
        <v>1</v>
      </c>
      <c r="E209" s="146">
        <v>1</v>
      </c>
      <c r="F209" s="146">
        <v>1</v>
      </c>
      <c r="G209" s="146">
        <v>1</v>
      </c>
      <c r="H209" s="147">
        <f t="shared" si="9"/>
        <v>4</v>
      </c>
      <c r="I209" s="157"/>
      <c r="J209" s="146">
        <f t="shared" si="7"/>
        <v>0</v>
      </c>
    </row>
    <row r="210" spans="1:10" ht="15.75" x14ac:dyDescent="0.35">
      <c r="A210" s="134">
        <v>188</v>
      </c>
      <c r="B210" s="134" t="s">
        <v>316</v>
      </c>
      <c r="C210" s="146" t="s">
        <v>536</v>
      </c>
      <c r="D210" s="146">
        <v>2</v>
      </c>
      <c r="E210" s="146">
        <v>2</v>
      </c>
      <c r="F210" s="146">
        <v>2</v>
      </c>
      <c r="G210" s="146">
        <v>2</v>
      </c>
      <c r="H210" s="147">
        <f t="shared" si="9"/>
        <v>8</v>
      </c>
      <c r="I210" s="157"/>
      <c r="J210" s="146">
        <f t="shared" si="7"/>
        <v>0</v>
      </c>
    </row>
    <row r="211" spans="1:10" ht="15.75" x14ac:dyDescent="0.35">
      <c r="A211" s="134">
        <v>189</v>
      </c>
      <c r="B211" s="134" t="s">
        <v>537</v>
      </c>
      <c r="C211" s="146" t="s">
        <v>536</v>
      </c>
      <c r="D211" s="146">
        <v>1</v>
      </c>
      <c r="E211" s="146">
        <v>1</v>
      </c>
      <c r="F211" s="146">
        <v>1</v>
      </c>
      <c r="G211" s="146">
        <v>1</v>
      </c>
      <c r="H211" s="147">
        <f t="shared" si="9"/>
        <v>4</v>
      </c>
      <c r="I211" s="157"/>
      <c r="J211" s="146">
        <f t="shared" si="7"/>
        <v>0</v>
      </c>
    </row>
    <row r="212" spans="1:10" ht="15.75" x14ac:dyDescent="0.35">
      <c r="A212" s="134">
        <v>190</v>
      </c>
      <c r="B212" s="134" t="s">
        <v>318</v>
      </c>
      <c r="C212" s="146" t="s">
        <v>30</v>
      </c>
      <c r="D212" s="146">
        <v>6</v>
      </c>
      <c r="E212" s="146">
        <v>6</v>
      </c>
      <c r="F212" s="146">
        <v>6</v>
      </c>
      <c r="G212" s="146">
        <v>6</v>
      </c>
      <c r="H212" s="147">
        <f t="shared" si="9"/>
        <v>24</v>
      </c>
      <c r="I212" s="157"/>
      <c r="J212" s="146">
        <f t="shared" si="7"/>
        <v>0</v>
      </c>
    </row>
    <row r="213" spans="1:10" ht="15.75" x14ac:dyDescent="0.35">
      <c r="A213" s="134">
        <v>191</v>
      </c>
      <c r="B213" s="134" t="s">
        <v>319</v>
      </c>
      <c r="C213" s="146" t="s">
        <v>536</v>
      </c>
      <c r="D213" s="146">
        <v>2</v>
      </c>
      <c r="E213" s="146">
        <v>2</v>
      </c>
      <c r="F213" s="146">
        <v>2</v>
      </c>
      <c r="G213" s="146">
        <v>2</v>
      </c>
      <c r="H213" s="147">
        <f t="shared" si="9"/>
        <v>8</v>
      </c>
      <c r="I213" s="157"/>
      <c r="J213" s="146">
        <f t="shared" si="7"/>
        <v>0</v>
      </c>
    </row>
    <row r="214" spans="1:10" ht="15.75" x14ac:dyDescent="0.35">
      <c r="A214" s="134">
        <v>192</v>
      </c>
      <c r="B214" s="134" t="s">
        <v>320</v>
      </c>
      <c r="C214" s="146" t="s">
        <v>536</v>
      </c>
      <c r="D214" s="146">
        <v>1</v>
      </c>
      <c r="E214" s="146">
        <v>1</v>
      </c>
      <c r="F214" s="146">
        <v>1</v>
      </c>
      <c r="G214" s="146">
        <v>1</v>
      </c>
      <c r="H214" s="147">
        <f t="shared" si="9"/>
        <v>4</v>
      </c>
      <c r="I214" s="157"/>
      <c r="J214" s="146">
        <f t="shared" si="7"/>
        <v>0</v>
      </c>
    </row>
    <row r="215" spans="1:10" ht="15.75" x14ac:dyDescent="0.35">
      <c r="A215" s="134">
        <v>193</v>
      </c>
      <c r="B215" s="134" t="s">
        <v>321</v>
      </c>
      <c r="C215" s="146" t="s">
        <v>536</v>
      </c>
      <c r="D215" s="146">
        <v>1</v>
      </c>
      <c r="E215" s="146">
        <v>1</v>
      </c>
      <c r="F215" s="146">
        <v>1</v>
      </c>
      <c r="G215" s="146">
        <v>1</v>
      </c>
      <c r="H215" s="147">
        <f t="shared" si="9"/>
        <v>4</v>
      </c>
      <c r="I215" s="157"/>
      <c r="J215" s="146">
        <f t="shared" si="7"/>
        <v>0</v>
      </c>
    </row>
    <row r="216" spans="1:10" ht="15.75" x14ac:dyDescent="0.35">
      <c r="A216" s="134">
        <v>194</v>
      </c>
      <c r="B216" s="134" t="s">
        <v>538</v>
      </c>
      <c r="C216" s="146" t="s">
        <v>536</v>
      </c>
      <c r="D216" s="146">
        <v>1</v>
      </c>
      <c r="E216" s="146">
        <v>1</v>
      </c>
      <c r="F216" s="146">
        <v>1</v>
      </c>
      <c r="G216" s="146">
        <v>1</v>
      </c>
      <c r="H216" s="147">
        <f t="shared" si="9"/>
        <v>4</v>
      </c>
      <c r="I216" s="157"/>
      <c r="J216" s="146">
        <f t="shared" si="7"/>
        <v>0</v>
      </c>
    </row>
    <row r="217" spans="1:10" ht="15.75" x14ac:dyDescent="0.35">
      <c r="A217" s="134">
        <v>195</v>
      </c>
      <c r="B217" s="134" t="s">
        <v>323</v>
      </c>
      <c r="C217" s="146" t="s">
        <v>536</v>
      </c>
      <c r="D217" s="146">
        <v>1</v>
      </c>
      <c r="E217" s="146">
        <v>1</v>
      </c>
      <c r="F217" s="146">
        <v>1</v>
      </c>
      <c r="G217" s="146">
        <v>1</v>
      </c>
      <c r="H217" s="147">
        <f t="shared" si="9"/>
        <v>4</v>
      </c>
      <c r="I217" s="157"/>
      <c r="J217" s="146">
        <f t="shared" si="7"/>
        <v>0</v>
      </c>
    </row>
    <row r="218" spans="1:10" ht="15.75" x14ac:dyDescent="0.35">
      <c r="A218" s="134">
        <v>196</v>
      </c>
      <c r="B218" s="134" t="s">
        <v>324</v>
      </c>
      <c r="C218" s="146" t="s">
        <v>536</v>
      </c>
      <c r="D218" s="146">
        <v>1</v>
      </c>
      <c r="E218" s="146">
        <v>1</v>
      </c>
      <c r="F218" s="146">
        <v>1</v>
      </c>
      <c r="G218" s="146">
        <v>1</v>
      </c>
      <c r="H218" s="147">
        <f t="shared" si="9"/>
        <v>4</v>
      </c>
      <c r="I218" s="157"/>
      <c r="J218" s="146">
        <f t="shared" si="7"/>
        <v>0</v>
      </c>
    </row>
    <row r="219" spans="1:10" ht="15.75" x14ac:dyDescent="0.35">
      <c r="A219" s="134">
        <v>197</v>
      </c>
      <c r="B219" s="134" t="s">
        <v>325</v>
      </c>
      <c r="C219" s="146" t="s">
        <v>536</v>
      </c>
      <c r="D219" s="146">
        <v>1</v>
      </c>
      <c r="E219" s="146">
        <v>1</v>
      </c>
      <c r="F219" s="146">
        <v>1</v>
      </c>
      <c r="G219" s="146">
        <v>1</v>
      </c>
      <c r="H219" s="147">
        <f t="shared" si="9"/>
        <v>4</v>
      </c>
      <c r="I219" s="157"/>
      <c r="J219" s="146">
        <f t="shared" si="7"/>
        <v>0</v>
      </c>
    </row>
    <row r="220" spans="1:10" ht="15.75" x14ac:dyDescent="0.35">
      <c r="A220" s="134">
        <v>198</v>
      </c>
      <c r="B220" s="134" t="s">
        <v>326</v>
      </c>
      <c r="C220" s="146" t="s">
        <v>536</v>
      </c>
      <c r="D220" s="146">
        <v>1</v>
      </c>
      <c r="E220" s="146">
        <v>1</v>
      </c>
      <c r="F220" s="146">
        <v>1</v>
      </c>
      <c r="G220" s="146">
        <v>1</v>
      </c>
      <c r="H220" s="147">
        <f t="shared" si="9"/>
        <v>4</v>
      </c>
      <c r="I220" s="157"/>
      <c r="J220" s="146">
        <f t="shared" si="7"/>
        <v>0</v>
      </c>
    </row>
    <row r="221" spans="1:10" ht="15.75" x14ac:dyDescent="0.35">
      <c r="A221" s="134">
        <v>199</v>
      </c>
      <c r="B221" s="134" t="s">
        <v>327</v>
      </c>
      <c r="C221" s="146" t="s">
        <v>536</v>
      </c>
      <c r="D221" s="146">
        <v>1</v>
      </c>
      <c r="E221" s="146">
        <v>1</v>
      </c>
      <c r="F221" s="146">
        <v>1</v>
      </c>
      <c r="G221" s="146">
        <v>1</v>
      </c>
      <c r="H221" s="147">
        <f t="shared" si="9"/>
        <v>4</v>
      </c>
      <c r="I221" s="157"/>
      <c r="J221" s="146">
        <f t="shared" si="7"/>
        <v>0</v>
      </c>
    </row>
    <row r="222" spans="1:10" ht="15.75" x14ac:dyDescent="0.35">
      <c r="A222" s="134">
        <v>200</v>
      </c>
      <c r="B222" s="134" t="s">
        <v>328</v>
      </c>
      <c r="C222" s="146" t="s">
        <v>536</v>
      </c>
      <c r="D222" s="146">
        <v>1</v>
      </c>
      <c r="E222" s="146">
        <v>1</v>
      </c>
      <c r="F222" s="146">
        <v>1</v>
      </c>
      <c r="G222" s="146">
        <v>1</v>
      </c>
      <c r="H222" s="147">
        <f t="shared" si="9"/>
        <v>4</v>
      </c>
      <c r="I222" s="157"/>
      <c r="J222" s="146">
        <f t="shared" si="7"/>
        <v>0</v>
      </c>
    </row>
    <row r="223" spans="1:10" ht="15.75" x14ac:dyDescent="0.35">
      <c r="A223" s="134">
        <v>201</v>
      </c>
      <c r="B223" s="134" t="s">
        <v>332</v>
      </c>
      <c r="C223" s="146" t="s">
        <v>536</v>
      </c>
      <c r="D223" s="146">
        <v>2</v>
      </c>
      <c r="E223" s="146">
        <v>2</v>
      </c>
      <c r="F223" s="146">
        <v>2</v>
      </c>
      <c r="G223" s="146">
        <v>2</v>
      </c>
      <c r="H223" s="147">
        <f t="shared" si="9"/>
        <v>8</v>
      </c>
      <c r="I223" s="157"/>
      <c r="J223" s="146">
        <f t="shared" si="7"/>
        <v>0</v>
      </c>
    </row>
    <row r="224" spans="1:10" ht="15.75" x14ac:dyDescent="0.35">
      <c r="A224" s="134">
        <v>202</v>
      </c>
      <c r="B224" s="134" t="s">
        <v>330</v>
      </c>
      <c r="C224" s="146" t="s">
        <v>536</v>
      </c>
      <c r="D224" s="146">
        <v>2</v>
      </c>
      <c r="E224" s="146">
        <v>2</v>
      </c>
      <c r="F224" s="146">
        <v>2</v>
      </c>
      <c r="G224" s="146">
        <v>2</v>
      </c>
      <c r="H224" s="147">
        <f t="shared" si="9"/>
        <v>8</v>
      </c>
      <c r="I224" s="157"/>
      <c r="J224" s="146">
        <f t="shared" si="7"/>
        <v>0</v>
      </c>
    </row>
    <row r="225" spans="1:10" ht="15.75" x14ac:dyDescent="0.35">
      <c r="A225" s="134">
        <v>203</v>
      </c>
      <c r="B225" s="134" t="s">
        <v>331</v>
      </c>
      <c r="C225" s="146" t="s">
        <v>539</v>
      </c>
      <c r="D225" s="146">
        <v>5</v>
      </c>
      <c r="E225" s="146">
        <v>5</v>
      </c>
      <c r="F225" s="146">
        <v>5</v>
      </c>
      <c r="G225" s="146">
        <v>5</v>
      </c>
      <c r="H225" s="147">
        <f t="shared" si="9"/>
        <v>20</v>
      </c>
      <c r="I225" s="157"/>
      <c r="J225" s="146">
        <f t="shared" si="7"/>
        <v>0</v>
      </c>
    </row>
    <row r="226" spans="1:10" ht="15.75" x14ac:dyDescent="0.35">
      <c r="A226" s="134">
        <v>204</v>
      </c>
      <c r="B226" s="134" t="s">
        <v>332</v>
      </c>
      <c r="C226" s="146" t="s">
        <v>45</v>
      </c>
      <c r="D226" s="146">
        <v>2</v>
      </c>
      <c r="E226" s="146">
        <v>2</v>
      </c>
      <c r="F226" s="146">
        <v>2</v>
      </c>
      <c r="G226" s="146">
        <v>2</v>
      </c>
      <c r="H226" s="147">
        <f t="shared" si="9"/>
        <v>8</v>
      </c>
      <c r="I226" s="157"/>
      <c r="J226" s="146">
        <f t="shared" si="7"/>
        <v>0</v>
      </c>
    </row>
    <row r="227" spans="1:10" ht="15.75" x14ac:dyDescent="0.35">
      <c r="A227" s="134">
        <v>205</v>
      </c>
      <c r="B227" s="134" t="s">
        <v>540</v>
      </c>
      <c r="C227" s="146" t="s">
        <v>45</v>
      </c>
      <c r="D227" s="146">
        <v>1</v>
      </c>
      <c r="E227" s="146">
        <v>2</v>
      </c>
      <c r="F227" s="146">
        <v>2</v>
      </c>
      <c r="G227" s="146">
        <v>2</v>
      </c>
      <c r="H227" s="147">
        <f t="shared" si="9"/>
        <v>7</v>
      </c>
      <c r="I227" s="157"/>
      <c r="J227" s="146">
        <f t="shared" si="7"/>
        <v>0</v>
      </c>
    </row>
    <row r="228" spans="1:10" ht="15.75" x14ac:dyDescent="0.35">
      <c r="A228" s="134">
        <v>206</v>
      </c>
      <c r="B228" s="134" t="s">
        <v>541</v>
      </c>
      <c r="C228" s="146" t="s">
        <v>45</v>
      </c>
      <c r="D228" s="146">
        <v>1</v>
      </c>
      <c r="E228" s="146">
        <v>2</v>
      </c>
      <c r="F228" s="146">
        <v>2</v>
      </c>
      <c r="G228" s="146">
        <v>2</v>
      </c>
      <c r="H228" s="147">
        <f t="shared" si="9"/>
        <v>7</v>
      </c>
      <c r="I228" s="157"/>
      <c r="J228" s="146">
        <f t="shared" si="7"/>
        <v>0</v>
      </c>
    </row>
    <row r="229" spans="1:10" ht="15.75" x14ac:dyDescent="0.35">
      <c r="A229" s="134">
        <v>207</v>
      </c>
      <c r="B229" s="134" t="s">
        <v>335</v>
      </c>
      <c r="C229" s="146" t="s">
        <v>45</v>
      </c>
      <c r="D229" s="146">
        <v>1</v>
      </c>
      <c r="E229" s="146">
        <v>1</v>
      </c>
      <c r="F229" s="146">
        <v>1</v>
      </c>
      <c r="G229" s="146">
        <v>1</v>
      </c>
      <c r="H229" s="147">
        <f t="shared" si="9"/>
        <v>4</v>
      </c>
      <c r="I229" s="157"/>
      <c r="J229" s="146">
        <f t="shared" si="7"/>
        <v>0</v>
      </c>
    </row>
    <row r="230" spans="1:10" ht="15.75" x14ac:dyDescent="0.35">
      <c r="A230" s="134">
        <v>208</v>
      </c>
      <c r="B230" s="134" t="s">
        <v>336</v>
      </c>
      <c r="C230" s="146" t="s">
        <v>45</v>
      </c>
      <c r="D230" s="146">
        <v>2</v>
      </c>
      <c r="E230" s="146">
        <v>2</v>
      </c>
      <c r="F230" s="146">
        <v>2</v>
      </c>
      <c r="G230" s="146">
        <v>2</v>
      </c>
      <c r="H230" s="147">
        <f t="shared" si="9"/>
        <v>8</v>
      </c>
      <c r="I230" s="157"/>
      <c r="J230" s="146">
        <f t="shared" si="7"/>
        <v>0</v>
      </c>
    </row>
    <row r="231" spans="1:10" ht="15.75" x14ac:dyDescent="0.35">
      <c r="A231" s="134">
        <v>209</v>
      </c>
      <c r="B231" s="134" t="s">
        <v>337</v>
      </c>
      <c r="C231" s="146" t="s">
        <v>45</v>
      </c>
      <c r="D231" s="146">
        <v>1</v>
      </c>
      <c r="E231" s="146">
        <v>1</v>
      </c>
      <c r="F231" s="146">
        <v>1</v>
      </c>
      <c r="G231" s="146">
        <v>1</v>
      </c>
      <c r="H231" s="147">
        <f t="shared" si="9"/>
        <v>4</v>
      </c>
      <c r="I231" s="157"/>
      <c r="J231" s="146">
        <f t="shared" si="7"/>
        <v>0</v>
      </c>
    </row>
    <row r="232" spans="1:10" ht="15.75" x14ac:dyDescent="0.35">
      <c r="A232" s="134">
        <v>210</v>
      </c>
      <c r="B232" s="134" t="s">
        <v>542</v>
      </c>
      <c r="C232" s="146" t="s">
        <v>62</v>
      </c>
      <c r="D232" s="146">
        <v>1</v>
      </c>
      <c r="E232" s="146">
        <v>1</v>
      </c>
      <c r="F232" s="146">
        <v>1</v>
      </c>
      <c r="G232" s="146">
        <v>1</v>
      </c>
      <c r="H232" s="147">
        <f t="shared" si="9"/>
        <v>4</v>
      </c>
      <c r="I232" s="157"/>
      <c r="J232" s="146">
        <f t="shared" si="7"/>
        <v>0</v>
      </c>
    </row>
    <row r="233" spans="1:10" ht="15.75" x14ac:dyDescent="0.35">
      <c r="A233" s="134">
        <v>211</v>
      </c>
      <c r="B233" s="134" t="s">
        <v>543</v>
      </c>
      <c r="C233" s="146" t="s">
        <v>535</v>
      </c>
      <c r="D233" s="146">
        <v>2</v>
      </c>
      <c r="E233" s="146">
        <v>2</v>
      </c>
      <c r="F233" s="146">
        <v>2</v>
      </c>
      <c r="G233" s="146">
        <v>2</v>
      </c>
      <c r="H233" s="147">
        <f t="shared" si="9"/>
        <v>8</v>
      </c>
      <c r="I233" s="157"/>
      <c r="J233" s="146">
        <f t="shared" si="7"/>
        <v>0</v>
      </c>
    </row>
    <row r="234" spans="1:10" ht="15.75" x14ac:dyDescent="0.35">
      <c r="A234" s="134">
        <v>212</v>
      </c>
      <c r="B234" s="134" t="s">
        <v>544</v>
      </c>
      <c r="C234" s="146" t="s">
        <v>45</v>
      </c>
      <c r="D234" s="146">
        <v>3</v>
      </c>
      <c r="E234" s="146">
        <v>5</v>
      </c>
      <c r="F234" s="146">
        <v>5</v>
      </c>
      <c r="G234" s="146">
        <v>5</v>
      </c>
      <c r="H234" s="147">
        <f t="shared" si="9"/>
        <v>18</v>
      </c>
      <c r="I234" s="157"/>
      <c r="J234" s="146">
        <f t="shared" si="7"/>
        <v>0</v>
      </c>
    </row>
    <row r="235" spans="1:10" ht="15.75" x14ac:dyDescent="0.35">
      <c r="A235" s="134">
        <v>213</v>
      </c>
      <c r="B235" s="134" t="s">
        <v>545</v>
      </c>
      <c r="C235" s="146" t="s">
        <v>546</v>
      </c>
      <c r="D235" s="146">
        <v>5</v>
      </c>
      <c r="E235" s="146">
        <v>10</v>
      </c>
      <c r="F235" s="146">
        <v>10</v>
      </c>
      <c r="G235" s="146">
        <v>10</v>
      </c>
      <c r="H235" s="147">
        <f t="shared" si="9"/>
        <v>35</v>
      </c>
      <c r="I235" s="157"/>
      <c r="J235" s="146">
        <f t="shared" si="7"/>
        <v>0</v>
      </c>
    </row>
    <row r="236" spans="1:10" ht="15.75" x14ac:dyDescent="0.35">
      <c r="A236" s="134">
        <v>214</v>
      </c>
      <c r="B236" s="134" t="s">
        <v>547</v>
      </c>
      <c r="C236" s="146" t="s">
        <v>45</v>
      </c>
      <c r="D236" s="146">
        <v>5</v>
      </c>
      <c r="E236" s="146">
        <v>5</v>
      </c>
      <c r="F236" s="146">
        <v>5</v>
      </c>
      <c r="G236" s="146">
        <v>5</v>
      </c>
      <c r="H236" s="147">
        <f t="shared" si="9"/>
        <v>20</v>
      </c>
      <c r="I236" s="157"/>
      <c r="J236" s="146">
        <f t="shared" si="7"/>
        <v>0</v>
      </c>
    </row>
    <row r="237" spans="1:10" ht="15.75" x14ac:dyDescent="0.35">
      <c r="A237" s="134">
        <v>215</v>
      </c>
      <c r="B237" s="134" t="s">
        <v>548</v>
      </c>
      <c r="C237" s="146" t="s">
        <v>546</v>
      </c>
      <c r="D237" s="146">
        <v>5</v>
      </c>
      <c r="E237" s="146">
        <v>5</v>
      </c>
      <c r="F237" s="146">
        <v>5</v>
      </c>
      <c r="G237" s="146">
        <v>5</v>
      </c>
      <c r="H237" s="147">
        <f t="shared" si="9"/>
        <v>20</v>
      </c>
      <c r="I237" s="157"/>
      <c r="J237" s="146">
        <f t="shared" si="7"/>
        <v>0</v>
      </c>
    </row>
    <row r="238" spans="1:10" ht="15.75" x14ac:dyDescent="0.35">
      <c r="A238" s="134"/>
      <c r="B238" s="160" t="s">
        <v>346</v>
      </c>
      <c r="C238" s="148"/>
      <c r="D238" s="148"/>
      <c r="E238" s="148"/>
      <c r="F238" s="148"/>
      <c r="G238" s="148"/>
      <c r="H238" s="147">
        <f t="shared" si="9"/>
        <v>0</v>
      </c>
      <c r="I238" s="157"/>
      <c r="J238" s="146">
        <f t="shared" si="7"/>
        <v>0</v>
      </c>
    </row>
    <row r="239" spans="1:10" ht="45.75" x14ac:dyDescent="0.35">
      <c r="A239" s="134">
        <v>1</v>
      </c>
      <c r="B239" s="137" t="s">
        <v>551</v>
      </c>
      <c r="C239" s="146" t="s">
        <v>411</v>
      </c>
      <c r="D239" s="146">
        <v>1</v>
      </c>
      <c r="E239" s="146"/>
      <c r="F239" s="146"/>
      <c r="G239" s="146"/>
      <c r="H239" s="147">
        <f t="shared" si="9"/>
        <v>1</v>
      </c>
      <c r="I239" s="157"/>
      <c r="J239" s="146">
        <f t="shared" si="7"/>
        <v>0</v>
      </c>
    </row>
    <row r="240" spans="1:10" ht="60.75" x14ac:dyDescent="0.35">
      <c r="A240" s="134">
        <v>2</v>
      </c>
      <c r="B240" s="137" t="s">
        <v>552</v>
      </c>
      <c r="C240" s="146" t="s">
        <v>411</v>
      </c>
      <c r="D240" s="146"/>
      <c r="E240" s="150">
        <v>1</v>
      </c>
      <c r="F240" s="146"/>
      <c r="G240" s="146"/>
      <c r="H240" s="147">
        <f t="shared" si="9"/>
        <v>1</v>
      </c>
      <c r="I240" s="157"/>
      <c r="J240" s="146">
        <f t="shared" si="7"/>
        <v>0</v>
      </c>
    </row>
    <row r="241" spans="1:10" ht="60.75" x14ac:dyDescent="0.35">
      <c r="A241" s="134">
        <v>3</v>
      </c>
      <c r="B241" s="137" t="s">
        <v>553</v>
      </c>
      <c r="C241" s="146" t="s">
        <v>411</v>
      </c>
      <c r="D241" s="146"/>
      <c r="E241" s="146"/>
      <c r="F241" s="146">
        <v>1</v>
      </c>
      <c r="G241" s="146"/>
      <c r="H241" s="147">
        <f t="shared" si="9"/>
        <v>1</v>
      </c>
      <c r="I241" s="157"/>
      <c r="J241" s="146">
        <f t="shared" si="7"/>
        <v>0</v>
      </c>
    </row>
    <row r="242" spans="1:10" ht="60.75" x14ac:dyDescent="0.35">
      <c r="A242" s="134">
        <v>4</v>
      </c>
      <c r="B242" s="137" t="s">
        <v>554</v>
      </c>
      <c r="C242" s="146" t="s">
        <v>411</v>
      </c>
      <c r="D242" s="146"/>
      <c r="E242" s="146"/>
      <c r="F242" s="146"/>
      <c r="G242" s="146">
        <v>1</v>
      </c>
      <c r="H242" s="147">
        <f t="shared" si="9"/>
        <v>1</v>
      </c>
      <c r="I242" s="157"/>
      <c r="J242" s="146">
        <f t="shared" si="7"/>
        <v>0</v>
      </c>
    </row>
    <row r="243" spans="1:10" ht="29.25" customHeight="1" x14ac:dyDescent="0.35">
      <c r="A243" s="180" t="s">
        <v>358</v>
      </c>
      <c r="B243" s="180"/>
      <c r="C243" s="180"/>
      <c r="D243" s="180"/>
      <c r="E243" s="180"/>
      <c r="F243" s="180"/>
      <c r="G243" s="180"/>
      <c r="H243" s="180"/>
      <c r="I243" s="180"/>
      <c r="J243" s="146">
        <f>SUM(J6:J242)</f>
        <v>0</v>
      </c>
    </row>
    <row r="244" spans="1:10" ht="6.75" customHeight="1" x14ac:dyDescent="0.35">
      <c r="B244" s="127"/>
    </row>
    <row r="245" spans="1:10" x14ac:dyDescent="0.35">
      <c r="B245" s="126" t="s">
        <v>359</v>
      </c>
      <c r="C245" s="114"/>
      <c r="D245" s="114"/>
      <c r="E245" s="114"/>
      <c r="F245" s="114"/>
      <c r="G245" s="114"/>
    </row>
    <row r="246" spans="1:10" ht="5.25" customHeight="1" x14ac:dyDescent="0.35">
      <c r="B246" s="126"/>
      <c r="C246" s="114"/>
      <c r="D246" s="114"/>
      <c r="E246" s="114"/>
      <c r="F246" s="114"/>
      <c r="G246" s="114"/>
    </row>
    <row r="247" spans="1:10" ht="4.5" customHeight="1" x14ac:dyDescent="0.35">
      <c r="B247" s="126"/>
      <c r="C247" s="114"/>
      <c r="D247" s="114"/>
      <c r="E247" s="114"/>
      <c r="F247" s="114"/>
      <c r="G247" s="114"/>
    </row>
    <row r="248" spans="1:10" x14ac:dyDescent="0.35">
      <c r="A248" s="153"/>
      <c r="B248" s="153" t="s">
        <v>360</v>
      </c>
      <c r="D248" s="114"/>
      <c r="E248" s="114"/>
      <c r="F248" s="114"/>
      <c r="G248" s="114"/>
    </row>
    <row r="249" spans="1:10" x14ac:dyDescent="0.35">
      <c r="A249" s="153">
        <v>1</v>
      </c>
      <c r="B249" s="153" t="s">
        <v>361</v>
      </c>
      <c r="D249" s="114"/>
      <c r="E249" s="114"/>
      <c r="F249" s="114"/>
      <c r="G249" s="114"/>
    </row>
    <row r="250" spans="1:10" x14ac:dyDescent="0.35">
      <c r="A250" s="153">
        <v>2</v>
      </c>
      <c r="B250" s="153" t="s">
        <v>362</v>
      </c>
      <c r="D250" s="114"/>
      <c r="E250" s="114"/>
      <c r="F250" s="114"/>
      <c r="G250" s="114"/>
    </row>
    <row r="251" spans="1:10" x14ac:dyDescent="0.35">
      <c r="A251" s="153">
        <v>3</v>
      </c>
      <c r="B251" s="153" t="s">
        <v>363</v>
      </c>
      <c r="D251" s="114"/>
      <c r="E251" s="114"/>
      <c r="F251" s="114"/>
      <c r="G251" s="114"/>
    </row>
    <row r="252" spans="1:10" x14ac:dyDescent="0.35">
      <c r="A252" s="152"/>
      <c r="B252" s="151"/>
    </row>
    <row r="253" spans="1:10" x14ac:dyDescent="0.35">
      <c r="A253" s="152"/>
      <c r="B253" s="151"/>
    </row>
    <row r="254" spans="1:10" x14ac:dyDescent="0.35">
      <c r="A254" s="152"/>
      <c r="B254" s="151"/>
    </row>
  </sheetData>
  <sheetProtection algorithmName="SHA-512" hashValue="7vMld6wr4NctbOhoAELZZKDBeSQ8bnO2D372GxJPzee2/hSfk122pPbscfbhycUvarHcMHURw1ViA2lF8z78zA==" saltValue="SJpGGU8w9u8vj4eogIGgdg==" spinCount="100000" sheet="1" objects="1" scenarios="1"/>
  <mergeCells count="3">
    <mergeCell ref="A1:J1"/>
    <mergeCell ref="A2:J2"/>
    <mergeCell ref="A243:I243"/>
  </mergeCells>
  <pageMargins left="0.19685039370078741" right="0.19685039370078741" top="0.59055118110236227" bottom="0.59055118110236227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C98A3373DD004DBB667A916CC0A38B" ma:contentTypeVersion="13" ma:contentTypeDescription="Create a new document." ma:contentTypeScope="" ma:versionID="ad327a767e51a45cb1b9d5208bcf5675">
  <xsd:schema xmlns:xsd="http://www.w3.org/2001/XMLSchema" xmlns:xs="http://www.w3.org/2001/XMLSchema" xmlns:p="http://schemas.microsoft.com/office/2006/metadata/properties" xmlns:ns2="e25aac3f-bc7f-41e1-abfa-6687bf1b3438" xmlns:ns3="http://schemas.microsoft.com/sharepoint/v4" xmlns:ns4="a759bbd2-c1b8-4595-ad12-fb0590a70656" targetNamespace="http://schemas.microsoft.com/office/2006/metadata/properties" ma:root="true" ma:fieldsID="4d663668b419a55549043e8b4c966854" ns2:_="" ns3:_="" ns4:_="">
    <xsd:import namespace="e25aac3f-bc7f-41e1-abfa-6687bf1b3438"/>
    <xsd:import namespace="http://schemas.microsoft.com/sharepoint/v4"/>
    <xsd:import namespace="a759bbd2-c1b8-4595-ad12-fb0590a706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IconOverlay" minOccurs="0"/>
                <xsd:element ref="ns2:MediaServiceEventHashCode" minOccurs="0"/>
                <xsd:element ref="ns2:MediaServiceGenerationTime" minOccurs="0"/>
                <xsd:element ref="ns4:SharedWithUsers" minOccurs="0"/>
                <xsd:element ref="ns4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aac3f-bc7f-41e1-abfa-6687bf1b34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59bbd2-c1b8-4595-ad12-fb0590a7065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2285CD-80B7-4E89-9D7D-4E1C7ECC8C10}">
  <ds:schemaRefs>
    <ds:schemaRef ds:uri="http://schemas.microsoft.com/office/2006/metadata/properties"/>
    <ds:schemaRef ds:uri="http://schemas.microsoft.com/office/infopath/2007/PartnerControls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F481E83E-8953-43B5-BAB3-6D320314ED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3399F8-E32C-4733-91D7-B91A9E3B88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5aac3f-bc7f-41e1-abfa-6687bf1b3438"/>
    <ds:schemaRef ds:uri="http://schemas.microsoft.com/sharepoint/v4"/>
    <ds:schemaRef ds:uri="a759bbd2-c1b8-4595-ad12-fb0590a706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Old</vt:lpstr>
      <vt:lpstr>Data</vt:lpstr>
      <vt:lpstr>CPVC &amp; PVC Data</vt:lpstr>
      <vt:lpstr>Final Bid 27-9</vt:lpstr>
      <vt:lpstr>Construction Materials</vt:lpstr>
      <vt:lpstr>'Construction Materials'!Print_Titles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Hibaq Dougsiyeh</dc:creator>
  <cp:lastModifiedBy>Hibaq Dougsiyeh</cp:lastModifiedBy>
  <cp:lastPrinted>2021-09-30T09:15:25Z</cp:lastPrinted>
  <dcterms:created xsi:type="dcterms:W3CDTF">2021-08-20T04:20:22Z</dcterms:created>
  <dcterms:modified xsi:type="dcterms:W3CDTF">2021-10-01T16:44:57Z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0x01010081C98A3373DD004DBB667A916CC0A38B</vt:lpwstr>
  </property>
</Properties>
</file>